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390" activeTab="3"/>
  </bookViews>
  <sheets>
    <sheet name="一般公共预算收入调整表" sheetId="1" r:id="rId1"/>
    <sheet name="公共预算收支调整表" sheetId="2" r:id="rId2"/>
    <sheet name="新增支出" sheetId="3" r:id="rId3"/>
    <sheet name="政府性基金预算收支调整表" sheetId="4" r:id="rId4"/>
  </sheets>
  <externalReferences>
    <externalReference r:id="rId7"/>
  </externalReferences>
  <definedNames>
    <definedName name="g">GET.CELL(48,INDIRECT("rc",FALSE))</definedName>
    <definedName name="_xlnm.Print_Titles" localSheetId="1">'公共预算收支调整表'!$1:$4</definedName>
    <definedName name="_xlnm.Print_Titles" localSheetId="2">'新增支出'!$2:$4</definedName>
    <definedName name="_xlnm.Print_Titles" localSheetId="0">'一般公共预算收入调整表'!$2:$4</definedName>
  </definedNames>
  <calcPr fullCalcOnLoad="1" iterate="1" iterateCount="100" iterateDelta="0.001"/>
</workbook>
</file>

<file path=xl/sharedStrings.xml><?xml version="1.0" encoding="utf-8"?>
<sst xmlns="http://schemas.openxmlformats.org/spreadsheetml/2006/main" count="505" uniqueCount="382">
  <si>
    <t>表一</t>
  </si>
  <si>
    <t>岳阳县2021年一般公共预算收入调整表</t>
  </si>
  <si>
    <t>项  目</t>
  </si>
  <si>
    <t>2021年预算数</t>
  </si>
  <si>
    <t>预算调整数</t>
  </si>
  <si>
    <t>2021年执行数</t>
  </si>
  <si>
    <t>执行数为预算的%</t>
  </si>
  <si>
    <t>一般公共预算收入</t>
  </si>
  <si>
    <t>一、一般公共预算地方收入</t>
  </si>
  <si>
    <t>（一）税收收入</t>
  </si>
  <si>
    <t>增值税</t>
  </si>
  <si>
    <t>企业所得税</t>
  </si>
  <si>
    <t>个人所得税</t>
  </si>
  <si>
    <t>资源税</t>
  </si>
  <si>
    <t>城市维护建设税</t>
  </si>
  <si>
    <t>房产税</t>
  </si>
  <si>
    <t>城镇土地使用税</t>
  </si>
  <si>
    <t>耕地占用税</t>
  </si>
  <si>
    <t>契税</t>
  </si>
  <si>
    <t>环境保护税</t>
  </si>
  <si>
    <t>印花税</t>
  </si>
  <si>
    <t>土地增值税</t>
  </si>
  <si>
    <t>车船税</t>
  </si>
  <si>
    <t>（二）非税收入</t>
  </si>
  <si>
    <t>专项收入</t>
  </si>
  <si>
    <t>行政事业性收费</t>
  </si>
  <si>
    <t>罚没收入</t>
  </si>
  <si>
    <t>国有资本经营及国有资源有偿使用收入</t>
  </si>
  <si>
    <t>其他非税收入</t>
  </si>
  <si>
    <t>二、上划收入</t>
  </si>
  <si>
    <t xml:space="preserve">上划中央 </t>
  </si>
  <si>
    <t>上划省级</t>
  </si>
  <si>
    <t>表二</t>
  </si>
  <si>
    <t>岳阳县2021年公共财政预算收支调整总表</t>
  </si>
  <si>
    <t>单位：万元</t>
  </si>
  <si>
    <t>收入项目</t>
  </si>
  <si>
    <t>预算数</t>
  </si>
  <si>
    <t>调整数</t>
  </si>
  <si>
    <t>执行数</t>
  </si>
  <si>
    <t>支出项目</t>
  </si>
  <si>
    <t>2019年</t>
  </si>
  <si>
    <t>2020年</t>
  </si>
  <si>
    <t>一、本年收入</t>
  </si>
  <si>
    <t>一、本年支出</t>
  </si>
  <si>
    <t>二、上级补助收入</t>
  </si>
  <si>
    <t>县本级支出</t>
  </si>
  <si>
    <t>返还性收入</t>
  </si>
  <si>
    <t>乡镇级支出</t>
  </si>
  <si>
    <t>一般性转移支付收入</t>
  </si>
  <si>
    <t>二、上解支出</t>
  </si>
  <si>
    <t>三、债务转贷收入</t>
  </si>
  <si>
    <t>隐性债务还本付息</t>
  </si>
  <si>
    <t>四、从土地收益中调入财力</t>
  </si>
  <si>
    <t>支出合计</t>
  </si>
  <si>
    <t>收入合计</t>
  </si>
  <si>
    <r>
      <t xml:space="preserve">结 </t>
    </r>
    <r>
      <rPr>
        <b/>
        <sz val="10"/>
        <rFont val="宋体"/>
        <family val="0"/>
      </rPr>
      <t xml:space="preserve"> </t>
    </r>
    <r>
      <rPr>
        <b/>
        <sz val="10"/>
        <rFont val="宋体"/>
        <family val="0"/>
      </rPr>
      <t>余</t>
    </r>
  </si>
  <si>
    <t>表三</t>
  </si>
  <si>
    <t>岳阳县2021年新增支出明细表</t>
  </si>
  <si>
    <t>序号</t>
  </si>
  <si>
    <t>内    容</t>
  </si>
  <si>
    <t xml:space="preserve">金 额 </t>
  </si>
  <si>
    <t>报告单位</t>
  </si>
  <si>
    <t>备注</t>
  </si>
  <si>
    <t>合  计</t>
  </si>
  <si>
    <t>教育大班额及危旧校舍改造</t>
  </si>
  <si>
    <t>教体局</t>
  </si>
  <si>
    <t>一般债券安排的支出</t>
  </si>
  <si>
    <t>长丰北路拓改</t>
  </si>
  <si>
    <t>重点办</t>
  </si>
  <si>
    <t>农村公路建设</t>
  </si>
  <si>
    <t>交通局</t>
  </si>
  <si>
    <t>荣湾湖渡改桥（虎形山大桥）</t>
  </si>
  <si>
    <t>荣家湾建设开发中心</t>
  </si>
  <si>
    <t>水利冬修及小型水库除险加固</t>
  </si>
  <si>
    <t>水利局</t>
  </si>
  <si>
    <t>会议费专项因换届选举增加支出</t>
  </si>
  <si>
    <t>人大、政协</t>
  </si>
  <si>
    <t>抗旱排渍电费专项增加支出</t>
  </si>
  <si>
    <t>电力公司</t>
  </si>
  <si>
    <t>旅游发展专项增加支出</t>
  </si>
  <si>
    <t>大云山森林公园</t>
  </si>
  <si>
    <t>政府购买服务专项增加支出</t>
  </si>
  <si>
    <t>部门</t>
  </si>
  <si>
    <t>事业单位公务交通补贴增加支出</t>
  </si>
  <si>
    <t>农村环境卫生整治增加支出</t>
  </si>
  <si>
    <t>乡镇</t>
  </si>
  <si>
    <t>一般债券及世行贷款还本付息增加</t>
  </si>
  <si>
    <t>省财政厅</t>
  </si>
  <si>
    <t>乡镇支出增加。</t>
  </si>
  <si>
    <t>解决信息化建设专项经费</t>
  </si>
  <si>
    <t>解决“两会”期间举办大型图片展览经费</t>
  </si>
  <si>
    <t>文联</t>
  </si>
  <si>
    <t>追加预算经费</t>
  </si>
  <si>
    <t>铁山水资源保护中心</t>
  </si>
  <si>
    <t>解决2019年度运转经费缺口资金</t>
  </si>
  <si>
    <t>苇业公司</t>
  </si>
  <si>
    <t>解决“联手帮扶企业”行动工作经费</t>
  </si>
  <si>
    <t>工信局</t>
  </si>
  <si>
    <t>解决资金缺口</t>
  </si>
  <si>
    <t>市容环境服务中心</t>
  </si>
  <si>
    <t>解决2019年、2020年辅警预算经费</t>
  </si>
  <si>
    <t>公安局</t>
  </si>
  <si>
    <t>解决“决战脱贫、决胜小康”欢乐潇洒活动及第四届岳阳文化艺术节活动经费</t>
  </si>
  <si>
    <t>文化旅游广电局</t>
  </si>
  <si>
    <t>解决城管局非税收入短收资金</t>
  </si>
  <si>
    <t>城管局</t>
  </si>
  <si>
    <t>解决2020年“厕所革命”资金</t>
  </si>
  <si>
    <t>农业局</t>
  </si>
  <si>
    <t>解决筻口镇西冲村燎原片水利建设资金</t>
  </si>
  <si>
    <t>筻口镇</t>
  </si>
  <si>
    <t>请求解决绩效考评工作经费</t>
  </si>
  <si>
    <t>绩效办</t>
  </si>
  <si>
    <t>解决路域环境整治经费</t>
  </si>
  <si>
    <t>公路局</t>
  </si>
  <si>
    <t>解决森林防火道路建设资金</t>
  </si>
  <si>
    <t>步仙镇</t>
  </si>
  <si>
    <t>拨付交通问题“顽瘴痼疾”整治工作经费</t>
  </si>
  <si>
    <t>顽瘴痼疾办</t>
  </si>
  <si>
    <t>解决公安局城管执法大队工作经费</t>
  </si>
  <si>
    <t>拨付党校基础设施维修改造经费</t>
  </si>
  <si>
    <t>党校</t>
  </si>
  <si>
    <t>建立县级成品储备粮资金</t>
  </si>
  <si>
    <t>商粮局</t>
  </si>
  <si>
    <t>解决部分工作经费</t>
  </si>
  <si>
    <t>政府督查办</t>
  </si>
  <si>
    <t>解决人员经费及运行经费</t>
  </si>
  <si>
    <t>砂管局</t>
  </si>
  <si>
    <t>增加县城法治文化公园建设经费</t>
  </si>
  <si>
    <t>司法局</t>
  </si>
  <si>
    <t>解决台创园公共事业经费</t>
  </si>
  <si>
    <t>台创园</t>
  </si>
  <si>
    <t>解决大坳采石场厂房滞销线拆除经费</t>
  </si>
  <si>
    <t>麻塘办事处</t>
  </si>
  <si>
    <t>岳阳市读书学会采访刊印经费</t>
  </si>
  <si>
    <t>岳阳市读书学会岳阳县创作基地</t>
  </si>
  <si>
    <t>解决全县法治政府建设工作推进会议暨业务培训会议经费</t>
  </si>
  <si>
    <t>增加县移民服务中心公用经费</t>
  </si>
  <si>
    <t>移民服务中心</t>
  </si>
  <si>
    <t>解决核三系统升级及完善数据经费</t>
  </si>
  <si>
    <t>工伤保险</t>
  </si>
  <si>
    <t>垃圾场废气处理设施建设经费</t>
  </si>
  <si>
    <t>解决城区绿化苗木抗旱及病虫害防治工作经费</t>
  </si>
  <si>
    <t>风景园林办</t>
  </si>
  <si>
    <t>解决申报全国农村创业创新典型县工作经费</t>
  </si>
  <si>
    <t>请示解决食堂设备资金</t>
  </si>
  <si>
    <t>毛田云山中学</t>
  </si>
  <si>
    <t>解决全县“创百”工作经费</t>
  </si>
  <si>
    <t>老干部活动中心</t>
  </si>
  <si>
    <t>解决全国工商联第六联系调研组来岳阳县调研接待经费</t>
  </si>
  <si>
    <t>工商联</t>
  </si>
  <si>
    <t>解决市人大代表调研经费</t>
  </si>
  <si>
    <t>人大</t>
  </si>
  <si>
    <t>解决危废处置及油污治理经费</t>
  </si>
  <si>
    <t>新开镇</t>
  </si>
  <si>
    <t>解决寿文化建设经费（大塅村）</t>
  </si>
  <si>
    <t>公田镇</t>
  </si>
  <si>
    <t>解决城管局办公室及院内改造工程项目相关经费</t>
  </si>
  <si>
    <t>城市规划区内两家烧结砖企业退出补偿</t>
  </si>
  <si>
    <t>解决县委招待所2018-2019年养老金基数年补差资金</t>
  </si>
  <si>
    <t>县委办</t>
  </si>
  <si>
    <t>解决畜禽粪污资源化利用整县推进工作经费</t>
  </si>
  <si>
    <t>畜牧局</t>
  </si>
  <si>
    <t>解决园区绿化养护管理经费</t>
  </si>
  <si>
    <t>高新技术产业园</t>
  </si>
  <si>
    <t>解决园区电力线路砍青扫障补偿经费</t>
  </si>
  <si>
    <t>解决园区派出所、自然资源所及周边村工作协调经费</t>
  </si>
  <si>
    <t>解决县政务中心外出考察学习费用</t>
  </si>
  <si>
    <t>政务中心</t>
  </si>
  <si>
    <t>解决县政务服务中心基层公共服务（一门式）经费</t>
  </si>
  <si>
    <t>解决麻塘谢垅垃圾场后续维护经费</t>
  </si>
  <si>
    <t>解决大型现代花鼓戏《亲家相遇张谷英》创排经费</t>
  </si>
  <si>
    <t>解决2020年度“工改经费”</t>
  </si>
  <si>
    <t>住建局</t>
  </si>
  <si>
    <t>《岳阳日报》“两会”宣传报道经费</t>
  </si>
  <si>
    <t>岳阳日报社</t>
  </si>
  <si>
    <t>解决我局执法人员特殊岗位津贴</t>
  </si>
  <si>
    <t>渔政局</t>
  </si>
  <si>
    <t>解决G107国道沿线环境卫生整治工作经费</t>
  </si>
  <si>
    <t>长湖乡</t>
  </si>
  <si>
    <t>解决特困职工春节慰问资金</t>
  </si>
  <si>
    <t>人社局</t>
  </si>
  <si>
    <t>解决村（居）民委员会换届选举工作经费</t>
  </si>
  <si>
    <t>民政局</t>
  </si>
  <si>
    <t>解决媒体合作经费</t>
  </si>
  <si>
    <t>宣传部</t>
  </si>
  <si>
    <t>解决中洲垸2020年度防汛经费</t>
  </si>
  <si>
    <t>中洲堤院服务所</t>
  </si>
  <si>
    <t>2020年度集中建房点奖补资金</t>
  </si>
  <si>
    <t>解决省级食品安全示范县创建工作经费</t>
  </si>
  <si>
    <t>政府办</t>
  </si>
  <si>
    <t>解决岳阳县互联网接入口检测器系统及全省保密综合业务网系统经费</t>
  </si>
  <si>
    <t>解决G107国道及荣公路沿线环境卫生整治工作经费</t>
  </si>
  <si>
    <t>新墙镇</t>
  </si>
  <si>
    <t>解决县政务服务中心为开办企业统一刻制印章经费</t>
  </si>
  <si>
    <t>解决春节慰问海内外侨胞及侨眷侨属活动经费</t>
  </si>
  <si>
    <t>归国华侨联合会</t>
  </si>
  <si>
    <t>化解创建省级示范性县级党校债务</t>
  </si>
  <si>
    <t>拨付协助办理国有资产处置工作经费</t>
  </si>
  <si>
    <t>发改局</t>
  </si>
  <si>
    <t>解决引导退出造纸企业工作经费</t>
  </si>
  <si>
    <t>解决农业综合行政执法大队筹建经费</t>
  </si>
  <si>
    <t>解决专项工作经费</t>
  </si>
  <si>
    <t>医保局</t>
  </si>
  <si>
    <t>网络安全知识宣传经费</t>
  </si>
  <si>
    <t>解决金融工作专项经费</t>
  </si>
  <si>
    <t>金融办</t>
  </si>
  <si>
    <t>解决安全饮水资金（南冲村）</t>
  </si>
  <si>
    <t>毛田镇</t>
  </si>
  <si>
    <t>企业办公用房租赁经费和院落保安保洁经费</t>
  </si>
  <si>
    <t>解决土地收储项目失地农民保障工作经费</t>
  </si>
  <si>
    <t>解决全县驻屠宰点官方兽医工作经费</t>
  </si>
  <si>
    <t>解决人大机关公用经费</t>
  </si>
  <si>
    <t>拨付21宗退出关闭采矿权资金</t>
  </si>
  <si>
    <t>自然资源局</t>
  </si>
  <si>
    <t>拨付党校设备添置改造经费</t>
  </si>
  <si>
    <t>拨付城管局办公室及院内改造工程款</t>
  </si>
  <si>
    <t>解决县老干部春节走访慰问经费</t>
  </si>
  <si>
    <t>解决县级领导慰问特困老干部经费</t>
  </si>
  <si>
    <t>解决县“五老”组织办公场地维修经费</t>
  </si>
  <si>
    <t>解决加密传真换装配套经费</t>
  </si>
  <si>
    <t>解决事业单位公开招聘工作经费</t>
  </si>
  <si>
    <t>解决协会工作经费</t>
  </si>
  <si>
    <t>诗词协会</t>
  </si>
  <si>
    <t>解决调研工作经费</t>
  </si>
  <si>
    <t>经研室</t>
  </si>
  <si>
    <t>关于水铁联运概念性规划经费</t>
  </si>
  <si>
    <t>请示购置泡沫灭火剂</t>
  </si>
  <si>
    <t>消防大队</t>
  </si>
  <si>
    <t>解决县法院依法没收的采砂船及退出公务用车的车辆拍卖处置经费</t>
  </si>
  <si>
    <t>财政局</t>
  </si>
  <si>
    <t>消防工作相关情况的报告</t>
  </si>
  <si>
    <t>解决岳阳县乡村负责干部及县委农村工作会议经费</t>
  </si>
  <si>
    <t>解决全市诗联工作现场经验交流会议经费</t>
  </si>
  <si>
    <t>中小企业融资担保有限公司担保费补贴、风险分担补偿</t>
  </si>
  <si>
    <t>机关事业单位养老保险服务中心增加档案室费用</t>
  </si>
  <si>
    <t>事业养老</t>
  </si>
  <si>
    <t>解决维权先进表彰活动经费</t>
  </si>
  <si>
    <t>妇联</t>
  </si>
  <si>
    <t>解决全市人大教科文卫系统工作会议承办经费</t>
  </si>
  <si>
    <t>解决协同办公系统采购经费</t>
  </si>
  <si>
    <t>2020年猪肉储备管理资金</t>
  </si>
  <si>
    <t>解决购置公务车辆经费</t>
  </si>
  <si>
    <t>公务用车中心</t>
  </si>
  <si>
    <t>解决考点建设经费</t>
  </si>
  <si>
    <t>集英中学</t>
  </si>
  <si>
    <t>解决县政府总值班室值班工作经费</t>
  </si>
  <si>
    <t>解决会务经费</t>
  </si>
  <si>
    <t>解决2021年公共机构节能工作经费</t>
  </si>
  <si>
    <t>解决全县成品油市场秩序（自流黑）专项整治工作经费</t>
  </si>
  <si>
    <t>解决乡镇政协委员工作室建设经费</t>
  </si>
  <si>
    <t>政协</t>
  </si>
  <si>
    <t>解决东方路、天鹅路、兴荣路撤桶移位经费</t>
  </si>
  <si>
    <t>解决藜蒿安全生产工作经费</t>
  </si>
  <si>
    <t>东管会</t>
  </si>
  <si>
    <t>解决规范垂钓行为集中整治行动专项工作经费</t>
  </si>
  <si>
    <t>解决《政府工作报告》调研资料经费</t>
  </si>
  <si>
    <t>通用机场气象论证工作经费</t>
  </si>
  <si>
    <t>气象局</t>
  </si>
  <si>
    <t>解决新建茶园资金</t>
  </si>
  <si>
    <t>黄沙街茶场</t>
  </si>
  <si>
    <t>解决购置劳动人事争议仲裁工伯人员服装经费</t>
  </si>
  <si>
    <t>关于开展“金秋颂党.启程新征程”主题活动经费</t>
  </si>
  <si>
    <t>解决县老年大学工作经费</t>
  </si>
  <si>
    <t>关于“美在金秋”老党员之家品牌建设经费</t>
  </si>
  <si>
    <t>解决城区行道树修剪工作经费</t>
  </si>
  <si>
    <t>全省“云宝晒技能”活动经费</t>
  </si>
  <si>
    <t>解决专业技术人员信息采集工作经费</t>
  </si>
  <si>
    <t>解决保密宣传教育活动经费</t>
  </si>
  <si>
    <t>保密局</t>
  </si>
  <si>
    <t>购买园林绿化养护车辆</t>
  </si>
  <si>
    <t>解决水系连通项目指挥部工作经费</t>
  </si>
  <si>
    <t>水系连通指挥部</t>
  </si>
  <si>
    <t>解决赴异地商会采访报道暨精准招商推介活动经费</t>
  </si>
  <si>
    <t>贸促会</t>
  </si>
  <si>
    <t>请求购置执法巡逻车的报告</t>
  </si>
  <si>
    <t>城管执法大队</t>
  </si>
  <si>
    <t>解决建党一百周年系列庆祝活动工作经费</t>
  </si>
  <si>
    <t>解决县工商联换届选举工作经费</t>
  </si>
  <si>
    <t>2021年固定资产投资工作经费</t>
  </si>
  <si>
    <t>解决外资外贸专项工作经费</t>
  </si>
  <si>
    <t>解决资本市场专家讲座暨县政府党组中心组学习（扩大）会议活动经费</t>
  </si>
  <si>
    <t>解决公路维修资金</t>
  </si>
  <si>
    <t>解决县农业综合执法制服和执法专用无人机购置费用</t>
  </si>
  <si>
    <t>解决县殡葬改革经费</t>
  </si>
  <si>
    <t>解决公田镇向佳村水利建设资金</t>
  </si>
  <si>
    <t>解决党史学习教育工作经费</t>
  </si>
  <si>
    <t>申请行政经费补助</t>
  </si>
  <si>
    <t>银保监会</t>
  </si>
  <si>
    <t>解决岳阳县远志学校肺结核病患者学生住院经费</t>
  </si>
  <si>
    <t>解决优化营商环境宣传工作经费</t>
  </si>
  <si>
    <t>优化办</t>
  </si>
  <si>
    <t>解决“红色百年 侨心向党”活动工作经费</t>
  </si>
  <si>
    <t>解决环保督察垃圾清运经费</t>
  </si>
  <si>
    <t>解决中洲垃圾清理资金</t>
  </si>
  <si>
    <t>中洲乡</t>
  </si>
  <si>
    <t>解决东洞庭湖与新墙河沿线湖滩河滩垃圾清理清运经费</t>
  </si>
  <si>
    <t>荣家湾镇</t>
  </si>
  <si>
    <t>解决《岳阳县人大志》编修工作经费</t>
  </si>
  <si>
    <t>解决《岳阳县政协志》编修工作经费</t>
  </si>
  <si>
    <t>解决应急救援演练经费</t>
  </si>
  <si>
    <t>林业局</t>
  </si>
  <si>
    <t>解决县人社局仲裁院规范化建设经费</t>
  </si>
  <si>
    <t>解决白洋水库水质治理经费</t>
  </si>
  <si>
    <t>解决县智力亲友协会工作经费</t>
  </si>
  <si>
    <t>智力亲友协会</t>
  </si>
  <si>
    <t>解决城区次干道撤桶移位经费</t>
  </si>
  <si>
    <t>拨付双认证相关经费</t>
  </si>
  <si>
    <t>解决修建桥梁资金</t>
  </si>
  <si>
    <t>武警中队警地医疗经费</t>
  </si>
  <si>
    <t>武警中队</t>
  </si>
  <si>
    <t>解决“2021年建党100周年”安全播出专项资金</t>
  </si>
  <si>
    <t>融媒体中心</t>
  </si>
  <si>
    <t>解决全县财政票据工本费</t>
  </si>
  <si>
    <t>解决宗教专项行动工作经费</t>
  </si>
  <si>
    <t>统战部</t>
  </si>
  <si>
    <t>解决工商联非公党建工作经费</t>
  </si>
  <si>
    <t>解决第一次全国自然灾害综合风险普查工作经费</t>
  </si>
  <si>
    <t>应急局</t>
  </si>
  <si>
    <t>解决黄道村公路损毁维修经费</t>
  </si>
  <si>
    <t>解决工作经费</t>
  </si>
  <si>
    <t>机关事务管理中心</t>
  </si>
  <si>
    <t>解决招商引资金工作经费</t>
  </si>
  <si>
    <t>解决岳阳县张谷英镇矿泉水矿产资源勘查费用</t>
  </si>
  <si>
    <t>解决我局“两网融合”及视频会议建设经费</t>
  </si>
  <si>
    <t>解决公安局城管执法大队购置电动巡逻车经费</t>
  </si>
  <si>
    <t>拨付“银龄安康”工程专项资金</t>
  </si>
  <si>
    <t>卫健局</t>
  </si>
  <si>
    <t>解决庆祝建党100周年庆祝活动期间及北戴河暑期信访维稳工作经费</t>
  </si>
  <si>
    <t>信访局</t>
  </si>
  <si>
    <t>解决县委机关食堂2021年度运行经费</t>
  </si>
  <si>
    <t>解决县应急指挥平台一期项目配套设施建设经费</t>
  </si>
  <si>
    <t>解决省锦标赛经费</t>
  </si>
  <si>
    <t>解决公路水毁抢修经费</t>
  </si>
  <si>
    <t>解决密码通信机房UPS不间断电源设施和市县党委电视电话会议系统网络迁移建设经费</t>
  </si>
  <si>
    <t>县委保密委员会工作经费</t>
  </si>
  <si>
    <t>解决湖南润杰房地产开发有限公司诉县政府行政协议纠纷案二审行政应诉工作经费</t>
  </si>
  <si>
    <t>解决灾毁设施恢复资金</t>
  </si>
  <si>
    <t>月田镇</t>
  </si>
  <si>
    <t>解决全市政府研究室系统会议经费（经研室）</t>
  </si>
  <si>
    <t>解决西线公交化改造退出车辆相关处置费用</t>
  </si>
  <si>
    <t>道路运输管理所</t>
  </si>
  <si>
    <t>解决中心城区违法建设集中整治行动工作经费</t>
  </si>
  <si>
    <t>解决岳阳县财政局互联网在线开票系统建设和非税收入征管系统升级费用</t>
  </si>
  <si>
    <t>解决城乡居保乡镇业务平台专网续签费用</t>
  </si>
  <si>
    <t>社会保险服务中心</t>
  </si>
  <si>
    <t>解决全县财政年度内控报表及编制工作经费</t>
  </si>
  <si>
    <t>解决城南河公园值班（志愿服务）岗亭经费</t>
  </si>
  <si>
    <t>解决2020年度公租房租金</t>
  </si>
  <si>
    <t>解决办公平房维修改造经费</t>
  </si>
  <si>
    <t>编办</t>
  </si>
  <si>
    <t>解决全县宗教活动场所测绘经费</t>
  </si>
  <si>
    <t>解决国省道沿线校车停靠站点标牌安装经费</t>
  </si>
  <si>
    <t>校车管理领导小组</t>
  </si>
  <si>
    <t>维修屋顶墙面经费</t>
  </si>
  <si>
    <t>环保局</t>
  </si>
  <si>
    <t>解决荣家湾镇区划调整工作经费</t>
  </si>
  <si>
    <t>拨付信访智能系统建设经费</t>
  </si>
  <si>
    <t>解决信访重点工作经费</t>
  </si>
  <si>
    <t>解决执法必备配套工具经费</t>
  </si>
  <si>
    <t>解决电商营业执照工本费</t>
  </si>
  <si>
    <t>市场局</t>
  </si>
  <si>
    <t>岳阳县反电诈中心申请专项经费</t>
  </si>
  <si>
    <t>表四</t>
  </si>
  <si>
    <t>岳阳县2021年县级政府性基金预算收支调整总表</t>
  </si>
  <si>
    <t xml:space="preserve">单位：万元  </t>
  </si>
  <si>
    <t>2012年决算数</t>
  </si>
  <si>
    <t>一、政府性基金本级支出</t>
  </si>
  <si>
    <t>1、国有土地使用权出让金收入</t>
  </si>
  <si>
    <t>1、 城乡社区支出</t>
  </si>
  <si>
    <t>2、污水处理费收入</t>
  </si>
  <si>
    <t xml:space="preserve">     国有土地使用权出让收入安排的支出</t>
  </si>
  <si>
    <t>3、城市基础设施配套费收入</t>
  </si>
  <si>
    <t xml:space="preserve">     污水处理费安排的支出</t>
  </si>
  <si>
    <t>4、其它政府性基金收入</t>
  </si>
  <si>
    <t>二、调入资金</t>
  </si>
  <si>
    <t>2、 其他政府性基金及对应专项债务收入安排的支出</t>
  </si>
  <si>
    <t>三、上年结余</t>
  </si>
  <si>
    <t>二、债务付息支出</t>
  </si>
  <si>
    <t>四、专项债务收入</t>
  </si>
  <si>
    <t>三、 债务发行费用支出</t>
  </si>
  <si>
    <t>四、调出资金</t>
  </si>
  <si>
    <t>结余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</si>
</sst>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 numFmtId="180" formatCode="#,##0_);[Red]\(#,##0\)"/>
    <numFmt numFmtId="181" formatCode="0_);[Red]\(0\)"/>
    <numFmt numFmtId="182" formatCode="0.00_);[Red]\(0.00\)"/>
    <numFmt numFmtId="183" formatCode="yyyy&quot;年&quot;m&quot;月&quot;d&quot;日&quot;;@"/>
    <numFmt numFmtId="184" formatCode="0_ "/>
    <numFmt numFmtId="185" formatCode="0.0%"/>
  </numFmts>
  <fonts count="52">
    <font>
      <sz val="12"/>
      <name val="宋体"/>
      <family val="0"/>
    </font>
    <font>
      <sz val="11"/>
      <name val="宋体"/>
      <family val="0"/>
    </font>
    <font>
      <b/>
      <sz val="11"/>
      <name val="宋体"/>
      <family val="0"/>
    </font>
    <font>
      <sz val="14"/>
      <name val="黑体"/>
      <family val="3"/>
    </font>
    <font>
      <sz val="20"/>
      <name val="黑体"/>
      <family val="3"/>
    </font>
    <font>
      <sz val="10"/>
      <name val="宋体"/>
      <family val="0"/>
    </font>
    <font>
      <b/>
      <sz val="10"/>
      <name val="宋体"/>
      <family val="0"/>
    </font>
    <font>
      <b/>
      <sz val="20"/>
      <name val="宋体"/>
      <family val="0"/>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10"/>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0" fillId="0" borderId="0">
      <alignment vertical="center"/>
      <protection/>
    </xf>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protection/>
    </xf>
  </cellStyleXfs>
  <cellXfs count="91">
    <xf numFmtId="0" fontId="0"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0" fillId="0" borderId="0" xfId="0" applyFont="1" applyAlignment="1">
      <alignment vertical="center"/>
    </xf>
    <xf numFmtId="0" fontId="51"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51" fillId="0" borderId="9" xfId="0" applyFont="1" applyFill="1" applyBorder="1" applyAlignment="1">
      <alignment horizontal="left" vertical="center" wrapText="1"/>
    </xf>
    <xf numFmtId="1" fontId="50" fillId="0" borderId="9" xfId="0" applyNumberFormat="1" applyFont="1" applyFill="1" applyBorder="1" applyAlignment="1">
      <alignment horizontal="center" vertical="center" wrapText="1"/>
    </xf>
    <xf numFmtId="180" fontId="50" fillId="0" borderId="9" xfId="0" applyNumberFormat="1" applyFont="1" applyFill="1" applyBorder="1" applyAlignment="1">
      <alignment horizontal="center" vertical="center" wrapText="1"/>
    </xf>
    <xf numFmtId="3" fontId="6" fillId="0" borderId="9" xfId="49" applyNumberFormat="1" applyFont="1" applyFill="1" applyBorder="1" applyAlignment="1" applyProtection="1">
      <alignment vertical="center" wrapText="1"/>
      <protection/>
    </xf>
    <xf numFmtId="0" fontId="5" fillId="0" borderId="9" xfId="49" applyFont="1" applyFill="1" applyBorder="1" applyAlignment="1">
      <alignment horizontal="center" vertical="center"/>
      <protection/>
    </xf>
    <xf numFmtId="3" fontId="50" fillId="0" borderId="9" xfId="0" applyNumberFormat="1" applyFont="1" applyFill="1" applyBorder="1" applyAlignment="1" applyProtection="1">
      <alignment horizontal="left" vertical="center" wrapText="1"/>
      <protection/>
    </xf>
    <xf numFmtId="0" fontId="50" fillId="0" borderId="9" xfId="0" applyFont="1" applyFill="1" applyBorder="1" applyAlignment="1">
      <alignment horizontal="center" vertical="center" wrapText="1"/>
    </xf>
    <xf numFmtId="180" fontId="49" fillId="0" borderId="9" xfId="0" applyNumberFormat="1" applyFont="1" applyFill="1" applyBorder="1" applyAlignment="1">
      <alignment horizontal="center" vertical="center"/>
    </xf>
    <xf numFmtId="3" fontId="6" fillId="0" borderId="9" xfId="49" applyNumberFormat="1" applyFont="1" applyFill="1" applyBorder="1" applyAlignment="1" applyProtection="1">
      <alignment horizontal="left" vertical="center" wrapText="1"/>
      <protection/>
    </xf>
    <xf numFmtId="3" fontId="5" fillId="0" borderId="9" xfId="49" applyNumberFormat="1" applyFont="1" applyFill="1" applyBorder="1" applyAlignment="1" applyProtection="1">
      <alignment horizontal="left" vertical="center" wrapText="1"/>
      <protection/>
    </xf>
    <xf numFmtId="0" fontId="50" fillId="0" borderId="9" xfId="0" applyFont="1" applyBorder="1" applyAlignment="1">
      <alignment horizontal="left" vertical="center"/>
    </xf>
    <xf numFmtId="0" fontId="50" fillId="0" borderId="9" xfId="0" applyFont="1" applyBorder="1" applyAlignment="1">
      <alignment horizontal="center" vertical="center"/>
    </xf>
    <xf numFmtId="0" fontId="50" fillId="0" borderId="9" xfId="0" applyFont="1" applyBorder="1" applyAlignment="1">
      <alignment horizontal="center" vertical="center" wrapText="1"/>
    </xf>
    <xf numFmtId="180" fontId="50" fillId="0" borderId="9" xfId="0" applyNumberFormat="1" applyFont="1" applyBorder="1" applyAlignment="1">
      <alignment horizontal="center" vertical="center" wrapText="1"/>
    </xf>
    <xf numFmtId="180" fontId="49" fillId="0" borderId="9" xfId="0" applyNumberFormat="1" applyFont="1" applyBorder="1" applyAlignment="1">
      <alignment horizontal="center" vertical="center"/>
    </xf>
    <xf numFmtId="3" fontId="5" fillId="0" borderId="9" xfId="49" applyNumberFormat="1" applyFont="1" applyFill="1" applyBorder="1" applyAlignment="1" applyProtection="1">
      <alignment horizontal="center" vertical="center" wrapText="1"/>
      <protection/>
    </xf>
    <xf numFmtId="0" fontId="51" fillId="0" borderId="9" xfId="0" applyNumberFormat="1" applyFont="1" applyFill="1" applyBorder="1" applyAlignment="1" applyProtection="1">
      <alignment horizontal="left" vertical="center" wrapText="1"/>
      <protection/>
    </xf>
    <xf numFmtId="3" fontId="50" fillId="0" borderId="10" xfId="0" applyNumberFormat="1" applyFont="1" applyFill="1" applyBorder="1" applyAlignment="1" applyProtection="1">
      <alignment horizontal="center" vertical="center" wrapText="1"/>
      <protection/>
    </xf>
    <xf numFmtId="180" fontId="50" fillId="0" borderId="9" xfId="0" applyNumberFormat="1" applyFont="1" applyFill="1" applyBorder="1" applyAlignment="1" applyProtection="1">
      <alignment horizontal="center" vertical="center" wrapText="1"/>
      <protection/>
    </xf>
    <xf numFmtId="0" fontId="51" fillId="0" borderId="9" xfId="0" applyFont="1" applyBorder="1" applyAlignment="1">
      <alignment horizontal="left" vertical="center" wrapText="1"/>
    </xf>
    <xf numFmtId="0" fontId="50" fillId="0" borderId="0" xfId="0" applyFont="1" applyAlignment="1">
      <alignment horizontal="center" vertical="center" wrapText="1"/>
    </xf>
    <xf numFmtId="0" fontId="6" fillId="0" borderId="9" xfId="49" applyFont="1" applyFill="1" applyBorder="1" applyAlignment="1">
      <alignment horizontal="left" vertical="center" wrapText="1"/>
      <protection/>
    </xf>
    <xf numFmtId="181" fontId="5" fillId="0" borderId="9" xfId="49" applyNumberFormat="1" applyFont="1" applyFill="1" applyBorder="1" applyAlignment="1" applyProtection="1">
      <alignment horizontal="center" vertical="center"/>
      <protection locked="0"/>
    </xf>
    <xf numFmtId="181" fontId="5" fillId="0" borderId="9" xfId="49" applyNumberFormat="1" applyFont="1" applyFill="1" applyBorder="1" applyAlignment="1">
      <alignment horizontal="center" vertical="center"/>
      <protection/>
    </xf>
    <xf numFmtId="1" fontId="50" fillId="0" borderId="10" xfId="0" applyNumberFormat="1"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0" xfId="0" applyFont="1" applyAlignment="1">
      <alignment vertical="center"/>
    </xf>
    <xf numFmtId="3" fontId="50" fillId="0" borderId="9" xfId="0" applyNumberFormat="1" applyFont="1" applyBorder="1" applyAlignment="1">
      <alignment horizontal="center" vertical="center"/>
    </xf>
    <xf numFmtId="3" fontId="50" fillId="0" borderId="9" xfId="0" applyNumberFormat="1" applyFont="1" applyFill="1" applyBorder="1" applyAlignment="1" applyProtection="1">
      <alignment horizontal="center" vertical="center" wrapText="1"/>
      <protection/>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181" fontId="1" fillId="0" borderId="0" xfId="0" applyNumberFormat="1" applyFont="1" applyFill="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xf>
    <xf numFmtId="181" fontId="1" fillId="0" borderId="0" xfId="0" applyNumberFormat="1" applyFont="1" applyAlignment="1">
      <alignment horizontal="center" vertical="center"/>
    </xf>
    <xf numFmtId="0" fontId="1" fillId="0" borderId="11" xfId="0" applyFont="1" applyBorder="1" applyAlignment="1">
      <alignment vertical="center"/>
    </xf>
    <xf numFmtId="0" fontId="6" fillId="0" borderId="9" xfId="0" applyFont="1" applyBorder="1" applyAlignment="1">
      <alignment vertical="center"/>
    </xf>
    <xf numFmtId="181" fontId="6" fillId="0" borderId="9" xfId="0" applyNumberFormat="1" applyFont="1" applyBorder="1" applyAlignment="1">
      <alignment horizontal="center" vertical="center"/>
    </xf>
    <xf numFmtId="0" fontId="6" fillId="0" borderId="9" xfId="0" applyFont="1" applyBorder="1" applyAlignment="1">
      <alignment horizontal="center" vertical="center" wrapText="1"/>
    </xf>
    <xf numFmtId="0" fontId="5" fillId="0" borderId="9" xfId="0" applyFont="1" applyFill="1" applyBorder="1" applyAlignment="1">
      <alignment vertical="center" wrapText="1"/>
    </xf>
    <xf numFmtId="181"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181" fontId="5"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182" fontId="5"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0" xfId="0" applyFont="1" applyFill="1" applyAlignment="1">
      <alignment/>
    </xf>
    <xf numFmtId="0" fontId="8" fillId="0" borderId="0" xfId="0" applyFont="1" applyAlignment="1">
      <alignment horizontal="center" vertical="top"/>
    </xf>
    <xf numFmtId="0" fontId="4" fillId="33" borderId="0" xfId="0" applyNumberFormat="1" applyFont="1" applyFill="1" applyBorder="1" applyAlignment="1" applyProtection="1">
      <alignment horizontal="center" vertical="top"/>
      <protection/>
    </xf>
    <xf numFmtId="183" fontId="50" fillId="0" borderId="0" xfId="59" applyNumberFormat="1" applyFont="1" applyFill="1" applyBorder="1" applyAlignment="1">
      <alignment horizontal="left" vertical="center" wrapText="1"/>
      <protection/>
    </xf>
    <xf numFmtId="181" fontId="50" fillId="0" borderId="0" xfId="59" applyNumberFormat="1" applyFont="1" applyFill="1" applyBorder="1" applyAlignment="1">
      <alignment horizontal="center" vertical="center" wrapText="1"/>
      <protection/>
    </xf>
    <xf numFmtId="0" fontId="50" fillId="0" borderId="0" xfId="59" applyFont="1" applyFill="1" applyBorder="1" applyAlignment="1">
      <alignment horizontal="center" vertical="center" wrapText="1"/>
      <protection/>
    </xf>
    <xf numFmtId="0" fontId="51" fillId="0" borderId="10" xfId="59" applyFont="1" applyFill="1" applyBorder="1" applyAlignment="1">
      <alignment horizontal="center" vertical="center" wrapText="1"/>
      <protection/>
    </xf>
    <xf numFmtId="181" fontId="51" fillId="0" borderId="9" xfId="59" applyNumberFormat="1" applyFont="1" applyFill="1" applyBorder="1" applyAlignment="1">
      <alignment horizontal="center" vertical="center" wrapText="1"/>
      <protection/>
    </xf>
    <xf numFmtId="0" fontId="51" fillId="0" borderId="12" xfId="59" applyFont="1" applyFill="1" applyBorder="1" applyAlignment="1">
      <alignment horizontal="center" vertical="center" wrapText="1"/>
      <protection/>
    </xf>
    <xf numFmtId="0" fontId="51" fillId="0" borderId="9" xfId="59" applyFont="1" applyFill="1" applyBorder="1" applyAlignment="1">
      <alignment horizontal="center" vertical="center" wrapText="1"/>
      <protection/>
    </xf>
    <xf numFmtId="0" fontId="51" fillId="0" borderId="10" xfId="59" applyFont="1" applyFill="1" applyBorder="1" applyAlignment="1">
      <alignment vertical="center" wrapText="1"/>
      <protection/>
    </xf>
    <xf numFmtId="0" fontId="50" fillId="0" borderId="9" xfId="59" applyFont="1" applyFill="1" applyBorder="1" applyAlignment="1">
      <alignment horizontal="center" vertical="center" wrapText="1"/>
      <protection/>
    </xf>
    <xf numFmtId="181" fontId="50" fillId="0" borderId="9" xfId="59" applyNumberFormat="1" applyFont="1" applyFill="1" applyBorder="1" applyAlignment="1">
      <alignment horizontal="center" vertical="center" wrapText="1"/>
      <protection/>
    </xf>
    <xf numFmtId="0" fontId="51" fillId="0" borderId="9" xfId="59" applyFont="1" applyFill="1" applyBorder="1" applyAlignment="1">
      <alignment vertical="center" wrapText="1"/>
      <protection/>
    </xf>
    <xf numFmtId="1" fontId="50" fillId="0" borderId="9" xfId="59" applyNumberFormat="1" applyFont="1" applyFill="1" applyBorder="1" applyAlignment="1">
      <alignment horizontal="center" vertical="center" wrapText="1"/>
      <protection/>
    </xf>
    <xf numFmtId="1" fontId="51" fillId="0" borderId="9" xfId="59" applyNumberFormat="1" applyFont="1" applyFill="1" applyBorder="1" applyAlignment="1">
      <alignment horizontal="center" vertical="center" wrapText="1"/>
      <protection/>
    </xf>
    <xf numFmtId="184" fontId="51" fillId="0" borderId="9" xfId="59" applyNumberFormat="1" applyFont="1" applyFill="1" applyBorder="1" applyAlignment="1">
      <alignment horizontal="center" vertical="center" wrapText="1"/>
      <protection/>
    </xf>
    <xf numFmtId="184" fontId="50" fillId="0" borderId="11" xfId="59" applyNumberFormat="1" applyFont="1" applyFill="1" applyBorder="1" applyAlignment="1">
      <alignment horizontal="center" vertical="center" wrapText="1"/>
      <protection/>
    </xf>
    <xf numFmtId="184" fontId="50" fillId="0" borderId="9" xfId="59" applyNumberFormat="1" applyFont="1" applyFill="1" applyBorder="1" applyAlignment="1">
      <alignment horizontal="center" vertical="center" wrapText="1"/>
      <protection/>
    </xf>
    <xf numFmtId="0" fontId="8" fillId="0" borderId="9" xfId="0" applyFont="1" applyBorder="1" applyAlignment="1">
      <alignment horizontal="center" vertical="top"/>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185" fontId="6" fillId="0" borderId="9" xfId="25" applyNumberFormat="1" applyFont="1" applyBorder="1" applyAlignment="1">
      <alignment horizontal="center" vertical="center" wrapText="1"/>
    </xf>
    <xf numFmtId="0" fontId="6" fillId="0" borderId="9" xfId="0" applyFont="1" applyBorder="1" applyAlignment="1">
      <alignment horizontal="justify" vertical="center"/>
    </xf>
    <xf numFmtId="3" fontId="6" fillId="0" borderId="9" xfId="0" applyNumberFormat="1" applyFont="1" applyBorder="1" applyAlignment="1">
      <alignment horizontal="center" vertical="center"/>
    </xf>
    <xf numFmtId="10" fontId="6" fillId="0" borderId="9" xfId="0" applyNumberFormat="1" applyFont="1" applyBorder="1" applyAlignment="1">
      <alignment horizontal="center" vertical="center"/>
    </xf>
    <xf numFmtId="0" fontId="5" fillId="0" borderId="9" xfId="0" applyFont="1" applyBorder="1" applyAlignment="1">
      <alignment horizontal="justify" vertical="center"/>
    </xf>
    <xf numFmtId="0" fontId="5" fillId="0" borderId="9" xfId="0" applyFont="1" applyBorder="1" applyAlignment="1">
      <alignment horizontal="center" vertical="center"/>
    </xf>
    <xf numFmtId="184"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xf>
    <xf numFmtId="10" fontId="5" fillId="0" borderId="9" xfId="0" applyNumberFormat="1" applyFont="1" applyBorder="1" applyAlignment="1">
      <alignment horizontal="center" vertical="center"/>
    </xf>
    <xf numFmtId="9" fontId="5" fillId="0" borderId="9" xfId="0" applyNumberFormat="1" applyFont="1" applyBorder="1" applyAlignment="1">
      <alignment horizontal="center" vertical="center"/>
    </xf>
    <xf numFmtId="184" fontId="6" fillId="0" borderId="9" xfId="0" applyNumberFormat="1" applyFont="1" applyBorder="1" applyAlignment="1">
      <alignment horizontal="center" vertical="center" wrapText="1"/>
    </xf>
    <xf numFmtId="184" fontId="6" fillId="0" borderId="9" xfId="0" applyNumberFormat="1" applyFont="1" applyBorder="1" applyAlignment="1">
      <alignment horizontal="center" vertical="center"/>
    </xf>
    <xf numFmtId="3" fontId="1" fillId="0" borderId="0" xfId="0" applyNumberFormat="1" applyFont="1" applyFill="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37"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14_建管站" xfId="59"/>
    <cellStyle name="40% - 强调文字颜色 5" xfId="60"/>
    <cellStyle name="60% - 强调文字颜色 5" xfId="61"/>
    <cellStyle name="强调文字颜色 6" xfId="62"/>
    <cellStyle name="40% - 强调文字颜色 6" xfId="63"/>
    <cellStyle name="60% - 强调文字颜色 6" xfId="64"/>
    <cellStyle name="常规 11" xfId="65"/>
    <cellStyle name="样式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32929;&#25991;&#20214;\2020&#24180;\2020&#24180;&#39044;&#31639;\&#21439;&#26412;&#32423;&#39044;&#31639;\&#27491;&#24335;&#26041;&#26696;\&#20154;&#22823;&#24120;&#22996;&#20250;&#27491;&#24335;&#26041;&#26696;4.21\4&#23731;&#38451;&#21439;2020&#24180;&#36130;&#25919;&#39044;&#31639;&#33609;&#26696;&#65293;&#20154;&#22823;&#24120;&#22996;&#20250;4.20&#27491;&#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设置科目批复"/>
      <sheetName val="到单位经费表"/>
      <sheetName val="一"/>
      <sheetName val="1收支总表 "/>
      <sheetName val="2公共财政收入"/>
      <sheetName val="3部门经费"/>
      <sheetName val="一般商品与服务支出"/>
      <sheetName val="社保基金"/>
      <sheetName val="4批复专项"/>
      <sheetName val="5专项审批 "/>
      <sheetName val="非税收入计划"/>
      <sheetName val="支出计划"/>
      <sheetName val="6乡镇"/>
      <sheetName val="7上级专项"/>
      <sheetName val="采购预算封面"/>
      <sheetName val="政府采购"/>
      <sheetName val="8农业保险"/>
      <sheetName val="9债券还本付息"/>
      <sheetName val="10世行贷款"/>
      <sheetName val="二"/>
      <sheetName val="11基金收支"/>
      <sheetName val="12土地出让"/>
      <sheetName val="三"/>
      <sheetName val="13国有资本经营预算"/>
      <sheetName val="四"/>
      <sheetName val="14社会基金预算 "/>
      <sheetName val="五"/>
      <sheetName val="15重点项目建设汇总表"/>
      <sheetName val="16城市建设 "/>
      <sheetName val="17工业园区建设 "/>
      <sheetName val="18交通建设 "/>
      <sheetName val="19教育建设"/>
      <sheetName val="附"/>
    </sheetNames>
    <sheetDataSet>
      <sheetData sheetId="5">
        <row r="49">
          <cell r="BC49">
            <v>203.64505</v>
          </cell>
          <cell r="BD4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1"/>
  <sheetViews>
    <sheetView workbookViewId="0" topLeftCell="A1">
      <selection activeCell="F9" sqref="F9"/>
    </sheetView>
  </sheetViews>
  <sheetFormatPr defaultColWidth="9.00390625" defaultRowHeight="24.75" customHeight="1"/>
  <cols>
    <col min="1" max="1" width="17.50390625" style="39" customWidth="1"/>
    <col min="2" max="2" width="14.00390625" style="39" customWidth="1"/>
    <col min="3" max="3" width="13.75390625" style="39" customWidth="1"/>
    <col min="4" max="4" width="14.50390625" style="39" customWidth="1"/>
    <col min="5" max="5" width="14.00390625" style="39" customWidth="1"/>
    <col min="6" max="16384" width="9.00390625" style="39" customWidth="1"/>
  </cols>
  <sheetData>
    <row r="1" spans="1:2" ht="24.75" customHeight="1">
      <c r="A1" s="4" t="s">
        <v>0</v>
      </c>
      <c r="B1" s="4"/>
    </row>
    <row r="2" spans="1:5" ht="32.25" customHeight="1">
      <c r="A2" s="41" t="s">
        <v>1</v>
      </c>
      <c r="B2" s="41"/>
      <c r="C2" s="41"/>
      <c r="D2" s="41"/>
      <c r="E2" s="41"/>
    </row>
    <row r="3" spans="1:5" ht="21" customHeight="1">
      <c r="A3" s="42"/>
      <c r="B3" s="42"/>
      <c r="C3" s="42"/>
      <c r="D3" s="42"/>
      <c r="E3" s="44"/>
    </row>
    <row r="4" spans="1:5" s="38" customFormat="1" ht="30" customHeight="1">
      <c r="A4" s="76" t="s">
        <v>2</v>
      </c>
      <c r="B4" s="77" t="s">
        <v>3</v>
      </c>
      <c r="C4" s="77" t="s">
        <v>4</v>
      </c>
      <c r="D4" s="77" t="s">
        <v>5</v>
      </c>
      <c r="E4" s="77" t="s">
        <v>6</v>
      </c>
    </row>
    <row r="5" spans="1:5" s="38" customFormat="1" ht="22.5" customHeight="1">
      <c r="A5" s="47" t="s">
        <v>7</v>
      </c>
      <c r="B5" s="47">
        <f>SUM(B6+B27)</f>
        <v>136600</v>
      </c>
      <c r="C5" s="47">
        <f>SUM(D5-B5)</f>
        <v>8400</v>
      </c>
      <c r="D5" s="47">
        <f>SUM(D6+D27)</f>
        <v>145000</v>
      </c>
      <c r="E5" s="78">
        <f>SUM(D5/B5)</f>
        <v>1.061493411420205</v>
      </c>
    </row>
    <row r="6" spans="1:5" s="38" customFormat="1" ht="27.75" customHeight="1">
      <c r="A6" s="79" t="s">
        <v>8</v>
      </c>
      <c r="B6" s="8">
        <f>SUM(B7+B21)</f>
        <v>75570</v>
      </c>
      <c r="C6" s="47">
        <f aca="true" t="shared" si="0" ref="C6:C29">SUM(D6-B6)</f>
        <v>7530</v>
      </c>
      <c r="D6" s="8">
        <f>SUM(D7+D21)</f>
        <v>83100</v>
      </c>
      <c r="E6" s="78">
        <f>SUM(D6/B6)</f>
        <v>1.0996427153632393</v>
      </c>
    </row>
    <row r="7" spans="1:5" ht="22.5" customHeight="1">
      <c r="A7" s="79" t="s">
        <v>9</v>
      </c>
      <c r="B7" s="8">
        <f>SUM(B8:B20)</f>
        <v>56551</v>
      </c>
      <c r="C7" s="47">
        <f t="shared" si="0"/>
        <v>8049</v>
      </c>
      <c r="D7" s="80">
        <f>SUM(D8:D20)</f>
        <v>64600</v>
      </c>
      <c r="E7" s="81">
        <v>0.913</v>
      </c>
    </row>
    <row r="8" spans="1:5" ht="22.5" customHeight="1">
      <c r="A8" s="82" t="s">
        <v>10</v>
      </c>
      <c r="B8" s="83">
        <v>26157</v>
      </c>
      <c r="C8" s="84">
        <f t="shared" si="0"/>
        <v>1017</v>
      </c>
      <c r="D8" s="85">
        <f>19902+7272</f>
        <v>27174</v>
      </c>
      <c r="E8" s="86">
        <v>0.883</v>
      </c>
    </row>
    <row r="9" spans="1:5" ht="22.5" customHeight="1">
      <c r="A9" s="82" t="s">
        <v>11</v>
      </c>
      <c r="B9" s="83">
        <v>4970</v>
      </c>
      <c r="C9" s="84">
        <f t="shared" si="0"/>
        <v>2180</v>
      </c>
      <c r="D9" s="85">
        <f>6650+500</f>
        <v>7150</v>
      </c>
      <c r="E9" s="86">
        <v>1.225</v>
      </c>
    </row>
    <row r="10" spans="1:5" ht="22.5" customHeight="1">
      <c r="A10" s="82" t="s">
        <v>12</v>
      </c>
      <c r="B10" s="83">
        <v>1330</v>
      </c>
      <c r="C10" s="84">
        <f t="shared" si="0"/>
        <v>-43</v>
      </c>
      <c r="D10" s="85">
        <v>1287</v>
      </c>
      <c r="E10" s="86">
        <v>1.012</v>
      </c>
    </row>
    <row r="11" spans="1:5" ht="22.5" customHeight="1">
      <c r="A11" s="82" t="s">
        <v>13</v>
      </c>
      <c r="B11" s="83">
        <v>1006</v>
      </c>
      <c r="C11" s="84">
        <f t="shared" si="0"/>
        <v>607</v>
      </c>
      <c r="D11" s="85">
        <v>1613</v>
      </c>
      <c r="E11" s="87">
        <v>5.13</v>
      </c>
    </row>
    <row r="12" spans="1:5" ht="22.5" customHeight="1">
      <c r="A12" s="82" t="s">
        <v>14</v>
      </c>
      <c r="B12" s="83">
        <v>3250</v>
      </c>
      <c r="C12" s="84">
        <f t="shared" si="0"/>
        <v>-502</v>
      </c>
      <c r="D12" s="85">
        <v>2748</v>
      </c>
      <c r="E12" s="86">
        <v>0.968</v>
      </c>
    </row>
    <row r="13" spans="1:5" ht="22.5" customHeight="1">
      <c r="A13" s="82" t="s">
        <v>15</v>
      </c>
      <c r="B13" s="83">
        <v>1827</v>
      </c>
      <c r="C13" s="84">
        <f t="shared" si="0"/>
        <v>737</v>
      </c>
      <c r="D13" s="85">
        <f>2164+400</f>
        <v>2564</v>
      </c>
      <c r="E13" s="86">
        <v>1.048</v>
      </c>
    </row>
    <row r="14" spans="1:5" ht="22.5" customHeight="1">
      <c r="A14" s="82" t="s">
        <v>16</v>
      </c>
      <c r="B14" s="83">
        <v>1880</v>
      </c>
      <c r="C14" s="84">
        <f t="shared" si="0"/>
        <v>850</v>
      </c>
      <c r="D14" s="85">
        <f>2130+600</f>
        <v>2730</v>
      </c>
      <c r="E14" s="86">
        <v>1.107</v>
      </c>
    </row>
    <row r="15" spans="1:5" ht="22.5" customHeight="1">
      <c r="A15" s="82" t="s">
        <v>17</v>
      </c>
      <c r="B15" s="83">
        <v>2044</v>
      </c>
      <c r="C15" s="84">
        <f t="shared" si="0"/>
        <v>-1051</v>
      </c>
      <c r="D15" s="85">
        <v>993</v>
      </c>
      <c r="E15" s="86">
        <v>0.643</v>
      </c>
    </row>
    <row r="16" spans="1:5" ht="22.5" customHeight="1">
      <c r="A16" s="82" t="s">
        <v>18</v>
      </c>
      <c r="B16" s="83">
        <v>8873</v>
      </c>
      <c r="C16" s="84">
        <f t="shared" si="0"/>
        <v>-136</v>
      </c>
      <c r="D16" s="85">
        <f>6737+2000</f>
        <v>8737</v>
      </c>
      <c r="E16" s="87">
        <v>1</v>
      </c>
    </row>
    <row r="17" spans="1:5" ht="22.5" customHeight="1">
      <c r="A17" s="82" t="s">
        <v>19</v>
      </c>
      <c r="B17" s="83">
        <v>150</v>
      </c>
      <c r="C17" s="84">
        <f t="shared" si="0"/>
        <v>-1</v>
      </c>
      <c r="D17" s="85">
        <v>149</v>
      </c>
      <c r="E17" s="86">
        <v>0.915</v>
      </c>
    </row>
    <row r="18" spans="1:5" ht="22.5" customHeight="1">
      <c r="A18" s="82" t="s">
        <v>20</v>
      </c>
      <c r="B18" s="83">
        <v>969</v>
      </c>
      <c r="C18" s="84">
        <f t="shared" si="0"/>
        <v>-99</v>
      </c>
      <c r="D18" s="85">
        <v>870</v>
      </c>
      <c r="E18" s="86">
        <v>1.048</v>
      </c>
    </row>
    <row r="19" spans="1:5" ht="22.5" customHeight="1">
      <c r="A19" s="82" t="s">
        <v>21</v>
      </c>
      <c r="B19" s="83">
        <v>3165</v>
      </c>
      <c r="C19" s="84">
        <f t="shared" si="0"/>
        <v>4634</v>
      </c>
      <c r="D19" s="85">
        <f>6299+1500</f>
        <v>7799</v>
      </c>
      <c r="E19" s="86">
        <v>0.633</v>
      </c>
    </row>
    <row r="20" spans="1:5" ht="22.5" customHeight="1">
      <c r="A20" s="82" t="s">
        <v>22</v>
      </c>
      <c r="B20" s="83">
        <v>930</v>
      </c>
      <c r="C20" s="84">
        <f t="shared" si="0"/>
        <v>-144</v>
      </c>
      <c r="D20" s="85">
        <v>786</v>
      </c>
      <c r="E20" s="86">
        <v>1.056</v>
      </c>
    </row>
    <row r="21" spans="1:5" ht="22.5" customHeight="1">
      <c r="A21" s="79" t="s">
        <v>23</v>
      </c>
      <c r="B21" s="8">
        <v>19019</v>
      </c>
      <c r="C21" s="47">
        <f t="shared" si="0"/>
        <v>-519</v>
      </c>
      <c r="D21" s="80">
        <f>D22+D23+D24+D25+D26</f>
        <v>18500</v>
      </c>
      <c r="E21" s="81">
        <v>1.103</v>
      </c>
    </row>
    <row r="22" spans="1:5" ht="22.5" customHeight="1">
      <c r="A22" s="82" t="s">
        <v>24</v>
      </c>
      <c r="B22" s="83">
        <v>4569</v>
      </c>
      <c r="C22" s="84">
        <f t="shared" si="0"/>
        <v>-210</v>
      </c>
      <c r="D22" s="85">
        <v>4359</v>
      </c>
      <c r="E22" s="87">
        <v>1</v>
      </c>
    </row>
    <row r="23" spans="1:5" ht="22.5" customHeight="1">
      <c r="A23" s="82" t="s">
        <v>25</v>
      </c>
      <c r="B23" s="83">
        <v>1520</v>
      </c>
      <c r="C23" s="84">
        <f t="shared" si="0"/>
        <v>-144</v>
      </c>
      <c r="D23" s="85">
        <v>1376</v>
      </c>
      <c r="E23" s="87">
        <v>1</v>
      </c>
    </row>
    <row r="24" spans="1:5" ht="22.5" customHeight="1">
      <c r="A24" s="82" t="s">
        <v>26</v>
      </c>
      <c r="B24" s="83">
        <v>6918</v>
      </c>
      <c r="C24" s="84">
        <f t="shared" si="0"/>
        <v>901</v>
      </c>
      <c r="D24" s="85">
        <v>7819</v>
      </c>
      <c r="E24" s="87">
        <v>1.67</v>
      </c>
    </row>
    <row r="25" spans="1:5" ht="22.5" customHeight="1">
      <c r="A25" s="82" t="s">
        <v>27</v>
      </c>
      <c r="B25" s="83">
        <v>4713</v>
      </c>
      <c r="C25" s="84">
        <f t="shared" si="0"/>
        <v>-1070</v>
      </c>
      <c r="D25" s="85">
        <v>3643</v>
      </c>
      <c r="E25" s="87">
        <v>0.927</v>
      </c>
    </row>
    <row r="26" spans="1:5" ht="22.5" customHeight="1">
      <c r="A26" s="82" t="s">
        <v>28</v>
      </c>
      <c r="B26" s="83">
        <v>1299</v>
      </c>
      <c r="C26" s="84">
        <f t="shared" si="0"/>
        <v>4</v>
      </c>
      <c r="D26" s="85">
        <v>1303</v>
      </c>
      <c r="E26" s="87">
        <v>1</v>
      </c>
    </row>
    <row r="27" spans="1:5" ht="22.5" customHeight="1">
      <c r="A27" s="79" t="s">
        <v>29</v>
      </c>
      <c r="B27" s="8">
        <f>SUM(B28:B29)</f>
        <v>61030</v>
      </c>
      <c r="C27" s="47">
        <f t="shared" si="0"/>
        <v>870</v>
      </c>
      <c r="D27" s="8">
        <v>61900</v>
      </c>
      <c r="E27" s="81">
        <f>SUM(D27/B27)</f>
        <v>1.0142552842864165</v>
      </c>
    </row>
    <row r="28" spans="1:5" ht="22.5" customHeight="1">
      <c r="A28" s="79" t="s">
        <v>30</v>
      </c>
      <c r="B28" s="8">
        <v>48406</v>
      </c>
      <c r="C28" s="88">
        <f t="shared" si="0"/>
        <v>689.7855000000054</v>
      </c>
      <c r="D28" s="89">
        <f>SUM(B28*1.01425)</f>
        <v>49095.785500000005</v>
      </c>
      <c r="E28" s="81">
        <f>SUM(D28/B28)</f>
        <v>1.01425</v>
      </c>
    </row>
    <row r="29" spans="1:5" ht="22.5" customHeight="1">
      <c r="A29" s="45" t="s">
        <v>31</v>
      </c>
      <c r="B29" s="8">
        <v>12624</v>
      </c>
      <c r="C29" s="88">
        <f t="shared" si="0"/>
        <v>179.89200000000164</v>
      </c>
      <c r="D29" s="89">
        <f>SUM(B29*1.01425)</f>
        <v>12803.892000000002</v>
      </c>
      <c r="E29" s="81">
        <f>SUM(D29/B29)</f>
        <v>1.01425</v>
      </c>
    </row>
    <row r="31" ht="24.75" customHeight="1">
      <c r="D31" s="90"/>
    </row>
  </sheetData>
  <sheetProtection/>
  <mergeCells count="2">
    <mergeCell ref="A1:B1"/>
    <mergeCell ref="A2:E2"/>
  </mergeCells>
  <printOptions horizontalCentered="1"/>
  <pageMargins left="0.9444444444444444" right="0.7479166666666667" top="0.9048611111111111" bottom="0.9840277777777777"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1"/>
  <sheetViews>
    <sheetView zoomScaleSheetLayoutView="100" workbookViewId="0" topLeftCell="A1">
      <selection activeCell="F9" sqref="F9"/>
    </sheetView>
  </sheetViews>
  <sheetFormatPr defaultColWidth="8.875" defaultRowHeight="14.25"/>
  <cols>
    <col min="1" max="1" width="19.75390625" style="57" customWidth="1"/>
    <col min="2" max="2" width="13.00390625" style="57" customWidth="1"/>
    <col min="3" max="3" width="13.375" style="57" customWidth="1"/>
    <col min="4" max="4" width="13.125" style="57" customWidth="1"/>
    <col min="5" max="5" width="13.625" style="57" hidden="1" customWidth="1"/>
    <col min="6" max="6" width="21.875" style="57" customWidth="1"/>
    <col min="7" max="8" width="9.00390625" style="57" hidden="1" customWidth="1"/>
    <col min="9" max="9" width="12.375" style="57" customWidth="1"/>
    <col min="10" max="10" width="12.50390625" style="57" customWidth="1"/>
    <col min="11" max="11" width="11.25390625" style="57" customWidth="1"/>
    <col min="12" max="16384" width="8.875" style="57" customWidth="1"/>
  </cols>
  <sheetData>
    <row r="1" ht="16.5" customHeight="1">
      <c r="A1" s="4" t="s">
        <v>32</v>
      </c>
    </row>
    <row r="2" spans="1:11" ht="33.75" customHeight="1">
      <c r="A2" s="58" t="s">
        <v>33</v>
      </c>
      <c r="B2" s="58"/>
      <c r="C2" s="58"/>
      <c r="D2" s="58"/>
      <c r="E2" s="58"/>
      <c r="F2" s="58"/>
      <c r="G2" s="58"/>
      <c r="H2" s="58"/>
      <c r="I2" s="58"/>
      <c r="J2" s="58"/>
      <c r="K2" s="58"/>
    </row>
    <row r="3" spans="1:10" ht="14.25" customHeight="1">
      <c r="A3" s="59"/>
      <c r="B3" s="60"/>
      <c r="C3" s="60"/>
      <c r="D3" s="60"/>
      <c r="E3" s="61"/>
      <c r="F3" s="61"/>
      <c r="G3" s="61"/>
      <c r="H3" s="61"/>
      <c r="I3" s="73" t="s">
        <v>34</v>
      </c>
      <c r="J3" s="73"/>
    </row>
    <row r="4" spans="1:11" ht="39.75" customHeight="1">
      <c r="A4" s="62" t="s">
        <v>35</v>
      </c>
      <c r="B4" s="63" t="s">
        <v>36</v>
      </c>
      <c r="C4" s="63" t="s">
        <v>37</v>
      </c>
      <c r="D4" s="63" t="s">
        <v>38</v>
      </c>
      <c r="E4" s="62" t="s">
        <v>39</v>
      </c>
      <c r="F4" s="64"/>
      <c r="G4" s="65" t="s">
        <v>40</v>
      </c>
      <c r="H4" s="65" t="s">
        <v>41</v>
      </c>
      <c r="I4" s="63" t="s">
        <v>36</v>
      </c>
      <c r="J4" s="63" t="s">
        <v>37</v>
      </c>
      <c r="K4" s="63" t="s">
        <v>38</v>
      </c>
    </row>
    <row r="5" spans="1:11" ht="39.75" customHeight="1">
      <c r="A5" s="66" t="s">
        <v>42</v>
      </c>
      <c r="B5" s="63">
        <v>75570</v>
      </c>
      <c r="C5" s="63">
        <f>SUM(D5-B5)</f>
        <v>7530</v>
      </c>
      <c r="D5" s="63">
        <v>83100</v>
      </c>
      <c r="E5" s="62" t="s">
        <v>43</v>
      </c>
      <c r="F5" s="64"/>
      <c r="G5" s="63">
        <f>SUM(G6:G7)</f>
        <v>203156.14094783584</v>
      </c>
      <c r="H5" s="63">
        <f>SUM(H6:H7)</f>
        <v>203.64505</v>
      </c>
      <c r="I5" s="72">
        <f>SUM(I6:I7)</f>
        <v>245380</v>
      </c>
      <c r="J5" s="72">
        <f>SUM(J6:J7)</f>
        <v>24779</v>
      </c>
      <c r="K5" s="72">
        <f>SUM(K6:K7)</f>
        <v>270159</v>
      </c>
    </row>
    <row r="6" spans="1:11" ht="39.75" customHeight="1">
      <c r="A6" s="66" t="s">
        <v>44</v>
      </c>
      <c r="B6" s="65">
        <f>SUM(B7:B8)</f>
        <v>112203</v>
      </c>
      <c r="C6" s="65">
        <f>SUM(C7:C8)</f>
        <v>15004</v>
      </c>
      <c r="D6" s="63">
        <f>SUM(B6+C6)</f>
        <v>127207</v>
      </c>
      <c r="E6" s="67">
        <v>1</v>
      </c>
      <c r="F6" s="67" t="s">
        <v>45</v>
      </c>
      <c r="G6" s="68">
        <v>170135.14094783584</v>
      </c>
      <c r="H6" s="68">
        <f>'[1]3部门经费'!BC49+'[1]3部门经费'!BD49+'[1]5专项审批 '!F120-'[1]11基金收支'!D50-'[1]11基金收支'!D51-'[1]13国有资本经营预算'!E49</f>
        <v>203.64505</v>
      </c>
      <c r="I6" s="74">
        <v>208827</v>
      </c>
      <c r="J6" s="74">
        <f>SUM(K6-I6)</f>
        <v>24314</v>
      </c>
      <c r="K6" s="74">
        <v>233141</v>
      </c>
    </row>
    <row r="7" spans="1:11" ht="39.75" customHeight="1">
      <c r="A7" s="67" t="s">
        <v>46</v>
      </c>
      <c r="B7" s="67">
        <v>5737</v>
      </c>
      <c r="C7" s="68">
        <f>SUM(D7-B7)</f>
        <v>0</v>
      </c>
      <c r="D7" s="68">
        <v>5737</v>
      </c>
      <c r="E7" s="67">
        <v>2</v>
      </c>
      <c r="F7" s="67" t="s">
        <v>47</v>
      </c>
      <c r="G7" s="68">
        <v>33021</v>
      </c>
      <c r="H7" s="68">
        <f>'[1]6乡镇'!V65</f>
        <v>0</v>
      </c>
      <c r="I7" s="74">
        <v>36553</v>
      </c>
      <c r="J7" s="74">
        <v>465</v>
      </c>
      <c r="K7" s="74">
        <f>SUM(I7+J7)</f>
        <v>37018</v>
      </c>
    </row>
    <row r="8" spans="1:11" ht="39.75" customHeight="1">
      <c r="A8" s="67" t="s">
        <v>48</v>
      </c>
      <c r="B8" s="67">
        <v>106466</v>
      </c>
      <c r="C8" s="68">
        <f>SUM(D8-B8)</f>
        <v>15004</v>
      </c>
      <c r="D8" s="68">
        <v>121470</v>
      </c>
      <c r="E8" s="62" t="s">
        <v>49</v>
      </c>
      <c r="F8" s="64"/>
      <c r="G8" s="63" t="e">
        <f>SUM(#REF!)</f>
        <v>#REF!</v>
      </c>
      <c r="H8" s="63" t="e">
        <f>SUM(#REF!)</f>
        <v>#REF!</v>
      </c>
      <c r="I8" s="63">
        <v>5839</v>
      </c>
      <c r="J8" s="72">
        <v>0</v>
      </c>
      <c r="K8" s="72">
        <v>5839</v>
      </c>
    </row>
    <row r="9" spans="1:11" ht="39.75" customHeight="1">
      <c r="A9" s="69" t="s">
        <v>50</v>
      </c>
      <c r="B9" s="65">
        <v>17000</v>
      </c>
      <c r="C9" s="63">
        <f>SUM(D9-B9)</f>
        <v>2400</v>
      </c>
      <c r="D9" s="63">
        <v>19400</v>
      </c>
      <c r="E9" s="70"/>
      <c r="F9" s="67" t="s">
        <v>51</v>
      </c>
      <c r="G9" s="68"/>
      <c r="H9" s="68"/>
      <c r="I9" s="72"/>
      <c r="J9" s="75"/>
      <c r="K9" s="75"/>
    </row>
    <row r="10" spans="1:11" ht="39.75" customHeight="1">
      <c r="A10" s="69" t="s">
        <v>52</v>
      </c>
      <c r="B10" s="65">
        <v>46446</v>
      </c>
      <c r="C10" s="63">
        <f>SUM(D10-B10)</f>
        <v>0</v>
      </c>
      <c r="D10" s="63">
        <v>46446</v>
      </c>
      <c r="E10" s="71"/>
      <c r="F10" s="65" t="s">
        <v>53</v>
      </c>
      <c r="G10" s="63"/>
      <c r="H10" s="63"/>
      <c r="I10" s="72">
        <f>SUM(I5+I8)-1</f>
        <v>251218</v>
      </c>
      <c r="J10" s="72">
        <f>SUM(J5+J8)</f>
        <v>24779</v>
      </c>
      <c r="K10" s="72">
        <f>SUM(K5+K8)</f>
        <v>275998</v>
      </c>
    </row>
    <row r="11" spans="1:11" ht="39.75" customHeight="1">
      <c r="A11" s="65" t="s">
        <v>54</v>
      </c>
      <c r="B11" s="63">
        <f>SUM(B5+B6+B9+B10)-1</f>
        <v>251218</v>
      </c>
      <c r="C11" s="63">
        <f>SUM(C5+C6+C9+C10)</f>
        <v>24934</v>
      </c>
      <c r="D11" s="63">
        <f>SUM(D5+D6+D9+D10)</f>
        <v>276153</v>
      </c>
      <c r="E11" s="71"/>
      <c r="F11" s="65" t="s">
        <v>55</v>
      </c>
      <c r="G11" s="72" t="e">
        <f>SUM(G5,G8,#REF!)</f>
        <v>#REF!</v>
      </c>
      <c r="H11" s="72" t="e">
        <f>SUM(H5,H8,#REF!)</f>
        <v>#REF!</v>
      </c>
      <c r="I11" s="72">
        <f>SUM(B11-I10)</f>
        <v>0</v>
      </c>
      <c r="J11" s="72"/>
      <c r="K11" s="72">
        <f>SUM(D11-K10)</f>
        <v>155</v>
      </c>
    </row>
    <row r="12" ht="26.25" customHeight="1"/>
    <row r="13" ht="26.25" customHeight="1"/>
    <row r="14" ht="26.25" customHeight="1"/>
    <row r="15" ht="26.25" customHeight="1"/>
    <row r="16" ht="26.25" customHeight="1"/>
    <row r="17" ht="26.25" customHeight="1"/>
    <row r="18" ht="26.25" customHeight="1"/>
  </sheetData>
  <sheetProtection/>
  <mergeCells count="5">
    <mergeCell ref="A2:K2"/>
    <mergeCell ref="I3:J3"/>
    <mergeCell ref="E4:F4"/>
    <mergeCell ref="E5:F5"/>
    <mergeCell ref="E8:F8"/>
  </mergeCells>
  <printOptions horizontalCentered="1"/>
  <pageMargins left="0.7479166666666667" right="0.7479166666666667" top="0.8263888888888888" bottom="0.9840277777777777"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05"/>
  <sheetViews>
    <sheetView workbookViewId="0" topLeftCell="A39">
      <selection activeCell="F39" sqref="F1:K65536"/>
    </sheetView>
  </sheetViews>
  <sheetFormatPr defaultColWidth="9.00390625" defaultRowHeight="24.75" customHeight="1"/>
  <cols>
    <col min="1" max="1" width="5.125" style="39" customWidth="1"/>
    <col min="2" max="2" width="40.375" style="39" customWidth="1"/>
    <col min="3" max="3" width="11.25390625" style="40" customWidth="1"/>
    <col min="4" max="4" width="10.75390625" style="39" customWidth="1"/>
    <col min="5" max="5" width="16.125" style="39" customWidth="1"/>
    <col min="6" max="16384" width="9.00390625" style="39" customWidth="1"/>
  </cols>
  <sheetData>
    <row r="1" spans="1:2" ht="24.75" customHeight="1">
      <c r="A1" s="4" t="s">
        <v>56</v>
      </c>
      <c r="B1" s="4"/>
    </row>
    <row r="2" spans="1:5" ht="39.75" customHeight="1">
      <c r="A2" s="41" t="s">
        <v>57</v>
      </c>
      <c r="B2" s="41"/>
      <c r="C2" s="41"/>
      <c r="D2" s="41"/>
      <c r="E2" s="41"/>
    </row>
    <row r="3" spans="1:5" ht="26.25" customHeight="1">
      <c r="A3" s="42"/>
      <c r="B3" s="42"/>
      <c r="C3" s="43"/>
      <c r="D3" s="42"/>
      <c r="E3" s="44" t="s">
        <v>34</v>
      </c>
    </row>
    <row r="4" spans="1:5" s="38" customFormat="1" ht="30" customHeight="1">
      <c r="A4" s="45" t="s">
        <v>58</v>
      </c>
      <c r="B4" s="8" t="s">
        <v>59</v>
      </c>
      <c r="C4" s="46" t="s">
        <v>60</v>
      </c>
      <c r="D4" s="8" t="s">
        <v>61</v>
      </c>
      <c r="E4" s="8" t="s">
        <v>62</v>
      </c>
    </row>
    <row r="5" spans="1:5" s="38" customFormat="1" ht="30" customHeight="1">
      <c r="A5" s="45"/>
      <c r="B5" s="8" t="s">
        <v>63</v>
      </c>
      <c r="C5" s="46">
        <f>SUM(C6:C205)</f>
        <v>28878.920899999997</v>
      </c>
      <c r="D5" s="8"/>
      <c r="E5" s="8"/>
    </row>
    <row r="6" spans="1:5" ht="30" customHeight="1">
      <c r="A6" s="47">
        <v>1</v>
      </c>
      <c r="B6" s="48" t="s">
        <v>64</v>
      </c>
      <c r="C6" s="49">
        <v>3000</v>
      </c>
      <c r="D6" s="50" t="s">
        <v>65</v>
      </c>
      <c r="E6" s="50" t="s">
        <v>66</v>
      </c>
    </row>
    <row r="7" spans="1:5" ht="30" customHeight="1">
      <c r="A7" s="47">
        <v>2</v>
      </c>
      <c r="B7" s="48" t="s">
        <v>67</v>
      </c>
      <c r="C7" s="49">
        <v>6000</v>
      </c>
      <c r="D7" s="50" t="s">
        <v>68</v>
      </c>
      <c r="E7" s="50" t="s">
        <v>66</v>
      </c>
    </row>
    <row r="8" spans="1:5" ht="30" customHeight="1">
      <c r="A8" s="47">
        <v>3</v>
      </c>
      <c r="B8" s="48" t="s">
        <v>69</v>
      </c>
      <c r="C8" s="49">
        <v>2056</v>
      </c>
      <c r="D8" s="50" t="s">
        <v>70</v>
      </c>
      <c r="E8" s="50" t="s">
        <v>66</v>
      </c>
    </row>
    <row r="9" spans="1:5" ht="30" customHeight="1">
      <c r="A9" s="47">
        <v>4</v>
      </c>
      <c r="B9" s="48" t="s">
        <v>71</v>
      </c>
      <c r="C9" s="49">
        <v>5683</v>
      </c>
      <c r="D9" s="50" t="s">
        <v>72</v>
      </c>
      <c r="E9" s="50" t="s">
        <v>66</v>
      </c>
    </row>
    <row r="10" spans="1:5" ht="30" customHeight="1">
      <c r="A10" s="47">
        <v>5</v>
      </c>
      <c r="B10" s="48" t="s">
        <v>73</v>
      </c>
      <c r="C10" s="49">
        <v>2661</v>
      </c>
      <c r="D10" s="50" t="s">
        <v>74</v>
      </c>
      <c r="E10" s="50" t="s">
        <v>66</v>
      </c>
    </row>
    <row r="11" spans="1:5" ht="30" customHeight="1">
      <c r="A11" s="47">
        <v>6</v>
      </c>
      <c r="B11" s="51" t="s">
        <v>75</v>
      </c>
      <c r="C11" s="52">
        <v>578</v>
      </c>
      <c r="D11" s="50" t="s">
        <v>76</v>
      </c>
      <c r="E11" s="50"/>
    </row>
    <row r="12" spans="1:5" ht="30" customHeight="1">
      <c r="A12" s="47">
        <v>7</v>
      </c>
      <c r="B12" s="51" t="s">
        <v>77</v>
      </c>
      <c r="C12" s="52">
        <v>10</v>
      </c>
      <c r="D12" s="50" t="s">
        <v>78</v>
      </c>
      <c r="E12" s="50"/>
    </row>
    <row r="13" spans="1:5" ht="30" customHeight="1">
      <c r="A13" s="47">
        <v>8</v>
      </c>
      <c r="B13" s="51" t="s">
        <v>79</v>
      </c>
      <c r="C13" s="52">
        <v>252</v>
      </c>
      <c r="D13" s="50" t="s">
        <v>80</v>
      </c>
      <c r="E13" s="50"/>
    </row>
    <row r="14" spans="1:5" ht="24.75" customHeight="1">
      <c r="A14" s="47">
        <v>9</v>
      </c>
      <c r="B14" s="51" t="s">
        <v>81</v>
      </c>
      <c r="C14" s="52">
        <v>318</v>
      </c>
      <c r="D14" s="50" t="s">
        <v>82</v>
      </c>
      <c r="E14" s="50"/>
    </row>
    <row r="15" spans="1:5" ht="24.75" customHeight="1">
      <c r="A15" s="47">
        <v>11</v>
      </c>
      <c r="B15" s="51" t="s">
        <v>83</v>
      </c>
      <c r="C15" s="52">
        <v>425</v>
      </c>
      <c r="D15" s="50" t="s">
        <v>82</v>
      </c>
      <c r="E15" s="50"/>
    </row>
    <row r="16" spans="1:5" ht="24.75" customHeight="1">
      <c r="A16" s="47">
        <v>12</v>
      </c>
      <c r="B16" s="48" t="s">
        <v>84</v>
      </c>
      <c r="C16" s="49">
        <v>120</v>
      </c>
      <c r="D16" s="53" t="s">
        <v>85</v>
      </c>
      <c r="E16" s="50"/>
    </row>
    <row r="17" spans="1:5" ht="24.75" customHeight="1">
      <c r="A17" s="47">
        <v>13</v>
      </c>
      <c r="B17" s="48" t="s">
        <v>86</v>
      </c>
      <c r="C17" s="49">
        <v>1497</v>
      </c>
      <c r="D17" s="53" t="s">
        <v>87</v>
      </c>
      <c r="E17" s="50"/>
    </row>
    <row r="18" spans="1:5" ht="24.75" customHeight="1">
      <c r="A18" s="47">
        <v>14</v>
      </c>
      <c r="B18" s="48" t="s">
        <v>88</v>
      </c>
      <c r="C18" s="49">
        <v>465</v>
      </c>
      <c r="D18" s="53" t="s">
        <v>85</v>
      </c>
      <c r="E18" s="50"/>
    </row>
    <row r="19" spans="1:5" ht="24.75" customHeight="1">
      <c r="A19" s="47">
        <v>15</v>
      </c>
      <c r="B19" s="48" t="s">
        <v>89</v>
      </c>
      <c r="C19" s="54">
        <v>230.6</v>
      </c>
      <c r="D19" s="53" t="s">
        <v>65</v>
      </c>
      <c r="E19" s="55"/>
    </row>
    <row r="20" spans="1:5" ht="24.75" customHeight="1">
      <c r="A20" s="47">
        <v>16</v>
      </c>
      <c r="B20" s="48" t="s">
        <v>90</v>
      </c>
      <c r="C20" s="54">
        <v>3</v>
      </c>
      <c r="D20" s="53" t="s">
        <v>91</v>
      </c>
      <c r="E20" s="55"/>
    </row>
    <row r="21" spans="1:5" ht="24.75" customHeight="1">
      <c r="A21" s="47">
        <v>17</v>
      </c>
      <c r="B21" s="48" t="s">
        <v>92</v>
      </c>
      <c r="C21" s="54">
        <v>70</v>
      </c>
      <c r="D21" s="53" t="s">
        <v>93</v>
      </c>
      <c r="E21" s="55"/>
    </row>
    <row r="22" spans="1:5" ht="24.75" customHeight="1">
      <c r="A22" s="47">
        <v>18</v>
      </c>
      <c r="B22" s="48" t="s">
        <v>94</v>
      </c>
      <c r="C22" s="54">
        <v>154</v>
      </c>
      <c r="D22" s="53" t="s">
        <v>95</v>
      </c>
      <c r="E22" s="55"/>
    </row>
    <row r="23" spans="1:5" ht="24.75" customHeight="1">
      <c r="A23" s="47">
        <v>19</v>
      </c>
      <c r="B23" s="48" t="s">
        <v>96</v>
      </c>
      <c r="C23" s="54">
        <v>20</v>
      </c>
      <c r="D23" s="53" t="s">
        <v>97</v>
      </c>
      <c r="E23" s="55"/>
    </row>
    <row r="24" spans="1:5" ht="24.75" customHeight="1">
      <c r="A24" s="47">
        <v>20</v>
      </c>
      <c r="B24" s="48" t="s">
        <v>98</v>
      </c>
      <c r="C24" s="54">
        <v>141</v>
      </c>
      <c r="D24" s="53" t="s">
        <v>99</v>
      </c>
      <c r="E24" s="55"/>
    </row>
    <row r="25" spans="1:5" ht="24.75" customHeight="1">
      <c r="A25" s="47">
        <v>21</v>
      </c>
      <c r="B25" s="48" t="s">
        <v>100</v>
      </c>
      <c r="C25" s="54">
        <v>56.8</v>
      </c>
      <c r="D25" s="53" t="s">
        <v>101</v>
      </c>
      <c r="E25" s="55"/>
    </row>
    <row r="26" spans="1:5" ht="24.75" customHeight="1">
      <c r="A26" s="47">
        <v>22</v>
      </c>
      <c r="B26" s="48" t="s">
        <v>102</v>
      </c>
      <c r="C26" s="54">
        <v>20</v>
      </c>
      <c r="D26" s="53" t="s">
        <v>103</v>
      </c>
      <c r="E26" s="55"/>
    </row>
    <row r="27" spans="1:5" ht="24.75" customHeight="1">
      <c r="A27" s="47">
        <v>23</v>
      </c>
      <c r="B27" s="48" t="s">
        <v>104</v>
      </c>
      <c r="C27" s="54">
        <v>160</v>
      </c>
      <c r="D27" s="53" t="s">
        <v>105</v>
      </c>
      <c r="E27" s="55"/>
    </row>
    <row r="28" spans="1:5" ht="24.75" customHeight="1">
      <c r="A28" s="47">
        <v>24</v>
      </c>
      <c r="B28" s="48" t="s">
        <v>106</v>
      </c>
      <c r="C28" s="54">
        <v>30</v>
      </c>
      <c r="D28" s="53" t="s">
        <v>107</v>
      </c>
      <c r="E28" s="55"/>
    </row>
    <row r="29" spans="1:5" ht="24.75" customHeight="1">
      <c r="A29" s="47">
        <v>25</v>
      </c>
      <c r="B29" s="48" t="s">
        <v>108</v>
      </c>
      <c r="C29" s="54">
        <v>10</v>
      </c>
      <c r="D29" s="53" t="s">
        <v>109</v>
      </c>
      <c r="E29" s="55"/>
    </row>
    <row r="30" spans="1:5" ht="24.75" customHeight="1">
      <c r="A30" s="47">
        <v>26</v>
      </c>
      <c r="B30" s="48" t="s">
        <v>110</v>
      </c>
      <c r="C30" s="54">
        <v>10</v>
      </c>
      <c r="D30" s="53" t="s">
        <v>111</v>
      </c>
      <c r="E30" s="55"/>
    </row>
    <row r="31" spans="1:5" ht="24.75" customHeight="1">
      <c r="A31" s="47">
        <v>27</v>
      </c>
      <c r="B31" s="48" t="s">
        <v>112</v>
      </c>
      <c r="C31" s="54">
        <v>30</v>
      </c>
      <c r="D31" s="53" t="s">
        <v>113</v>
      </c>
      <c r="E31" s="55"/>
    </row>
    <row r="32" spans="1:5" ht="24.75" customHeight="1">
      <c r="A32" s="47">
        <v>28</v>
      </c>
      <c r="B32" s="48" t="s">
        <v>114</v>
      </c>
      <c r="C32" s="54">
        <v>15</v>
      </c>
      <c r="D32" s="53" t="s">
        <v>115</v>
      </c>
      <c r="E32" s="55"/>
    </row>
    <row r="33" spans="1:5" ht="24.75" customHeight="1">
      <c r="A33" s="47">
        <v>29</v>
      </c>
      <c r="B33" s="48" t="s">
        <v>116</v>
      </c>
      <c r="C33" s="54">
        <v>30</v>
      </c>
      <c r="D33" s="53" t="s">
        <v>117</v>
      </c>
      <c r="E33" s="55"/>
    </row>
    <row r="34" spans="1:5" ht="24.75" customHeight="1">
      <c r="A34" s="47">
        <v>30</v>
      </c>
      <c r="B34" s="48" t="s">
        <v>118</v>
      </c>
      <c r="C34" s="54">
        <v>15</v>
      </c>
      <c r="D34" s="53" t="s">
        <v>105</v>
      </c>
      <c r="E34" s="55"/>
    </row>
    <row r="35" spans="1:5" ht="24.75" customHeight="1">
      <c r="A35" s="47">
        <v>31</v>
      </c>
      <c r="B35" s="48" t="s">
        <v>119</v>
      </c>
      <c r="C35" s="54">
        <v>32.35</v>
      </c>
      <c r="D35" s="53" t="s">
        <v>120</v>
      </c>
      <c r="E35" s="55"/>
    </row>
    <row r="36" spans="1:5" ht="24.75" customHeight="1">
      <c r="A36" s="47">
        <v>32</v>
      </c>
      <c r="B36" s="48" t="s">
        <v>121</v>
      </c>
      <c r="C36" s="54">
        <v>60</v>
      </c>
      <c r="D36" s="53" t="s">
        <v>122</v>
      </c>
      <c r="E36" s="55"/>
    </row>
    <row r="37" spans="1:5" ht="24.75" customHeight="1">
      <c r="A37" s="47">
        <v>33</v>
      </c>
      <c r="B37" s="48" t="s">
        <v>123</v>
      </c>
      <c r="C37" s="54">
        <v>8</v>
      </c>
      <c r="D37" s="53" t="s">
        <v>124</v>
      </c>
      <c r="E37" s="55"/>
    </row>
    <row r="38" spans="1:5" ht="24.75" customHeight="1">
      <c r="A38" s="47">
        <v>34</v>
      </c>
      <c r="B38" s="48" t="s">
        <v>125</v>
      </c>
      <c r="C38" s="54">
        <v>500</v>
      </c>
      <c r="D38" s="53" t="s">
        <v>126</v>
      </c>
      <c r="E38" s="55"/>
    </row>
    <row r="39" spans="1:5" ht="24.75" customHeight="1">
      <c r="A39" s="47">
        <v>35</v>
      </c>
      <c r="B39" s="48" t="s">
        <v>127</v>
      </c>
      <c r="C39" s="54">
        <v>20.9998</v>
      </c>
      <c r="D39" s="53" t="s">
        <v>128</v>
      </c>
      <c r="E39" s="55"/>
    </row>
    <row r="40" spans="1:5" ht="24.75" customHeight="1">
      <c r="A40" s="47">
        <v>36</v>
      </c>
      <c r="B40" s="48" t="s">
        <v>129</v>
      </c>
      <c r="C40" s="54">
        <v>20</v>
      </c>
      <c r="D40" s="53" t="s">
        <v>130</v>
      </c>
      <c r="E40" s="55"/>
    </row>
    <row r="41" spans="1:5" ht="24.75" customHeight="1">
      <c r="A41" s="47">
        <v>37</v>
      </c>
      <c r="B41" s="48" t="s">
        <v>131</v>
      </c>
      <c r="C41" s="54">
        <v>22.8</v>
      </c>
      <c r="D41" s="53" t="s">
        <v>132</v>
      </c>
      <c r="E41" s="55"/>
    </row>
    <row r="42" spans="1:5" ht="24.75" customHeight="1">
      <c r="A42" s="47">
        <v>38</v>
      </c>
      <c r="B42" s="48" t="s">
        <v>133</v>
      </c>
      <c r="C42" s="54">
        <v>2</v>
      </c>
      <c r="D42" s="53" t="s">
        <v>134</v>
      </c>
      <c r="E42" s="55"/>
    </row>
    <row r="43" spans="1:5" ht="24.75" customHeight="1">
      <c r="A43" s="47">
        <v>39</v>
      </c>
      <c r="B43" s="48" t="s">
        <v>135</v>
      </c>
      <c r="C43" s="54">
        <v>5</v>
      </c>
      <c r="D43" s="53" t="s">
        <v>128</v>
      </c>
      <c r="E43" s="55"/>
    </row>
    <row r="44" spans="1:5" ht="24.75" customHeight="1">
      <c r="A44" s="47">
        <v>40</v>
      </c>
      <c r="B44" s="48" t="s">
        <v>136</v>
      </c>
      <c r="C44" s="54">
        <v>10</v>
      </c>
      <c r="D44" s="53" t="s">
        <v>137</v>
      </c>
      <c r="E44" s="55"/>
    </row>
    <row r="45" spans="1:5" ht="24.75" customHeight="1">
      <c r="A45" s="47">
        <v>41</v>
      </c>
      <c r="B45" s="48" t="s">
        <v>138</v>
      </c>
      <c r="C45" s="54">
        <v>5</v>
      </c>
      <c r="D45" s="53" t="s">
        <v>139</v>
      </c>
      <c r="E45" s="55"/>
    </row>
    <row r="46" spans="1:5" ht="24.75" customHeight="1">
      <c r="A46" s="47">
        <v>42</v>
      </c>
      <c r="B46" s="48" t="s">
        <v>140</v>
      </c>
      <c r="C46" s="54">
        <v>36</v>
      </c>
      <c r="D46" s="53" t="s">
        <v>99</v>
      </c>
      <c r="E46" s="55"/>
    </row>
    <row r="47" spans="1:5" ht="24.75" customHeight="1">
      <c r="A47" s="47">
        <v>43</v>
      </c>
      <c r="B47" s="48" t="s">
        <v>141</v>
      </c>
      <c r="C47" s="54">
        <v>3</v>
      </c>
      <c r="D47" s="53" t="s">
        <v>142</v>
      </c>
      <c r="E47" s="55"/>
    </row>
    <row r="48" spans="1:5" ht="24.75" customHeight="1">
      <c r="A48" s="47">
        <v>44</v>
      </c>
      <c r="B48" s="48" t="s">
        <v>143</v>
      </c>
      <c r="C48" s="54">
        <v>10</v>
      </c>
      <c r="D48" s="53" t="s">
        <v>107</v>
      </c>
      <c r="E48" s="55"/>
    </row>
    <row r="49" spans="1:5" ht="24.75" customHeight="1">
      <c r="A49" s="47">
        <v>45</v>
      </c>
      <c r="B49" s="48" t="s">
        <v>144</v>
      </c>
      <c r="C49" s="54">
        <v>2</v>
      </c>
      <c r="D49" s="53" t="s">
        <v>145</v>
      </c>
      <c r="E49" s="55"/>
    </row>
    <row r="50" spans="1:5" ht="24.75" customHeight="1">
      <c r="A50" s="47">
        <v>46</v>
      </c>
      <c r="B50" s="48" t="s">
        <v>146</v>
      </c>
      <c r="C50" s="54">
        <v>10</v>
      </c>
      <c r="D50" s="53" t="s">
        <v>147</v>
      </c>
      <c r="E50" s="55"/>
    </row>
    <row r="51" spans="1:5" ht="24.75" customHeight="1">
      <c r="A51" s="47">
        <v>47</v>
      </c>
      <c r="B51" s="48" t="s">
        <v>148</v>
      </c>
      <c r="C51" s="54">
        <v>9.6</v>
      </c>
      <c r="D51" s="53" t="s">
        <v>149</v>
      </c>
      <c r="E51" s="55"/>
    </row>
    <row r="52" spans="1:5" ht="24.75" customHeight="1">
      <c r="A52" s="47">
        <v>48</v>
      </c>
      <c r="B52" s="48" t="s">
        <v>150</v>
      </c>
      <c r="C52" s="54">
        <v>12.8</v>
      </c>
      <c r="D52" s="53" t="s">
        <v>151</v>
      </c>
      <c r="E52" s="55"/>
    </row>
    <row r="53" spans="1:5" ht="24.75" customHeight="1">
      <c r="A53" s="47">
        <v>49</v>
      </c>
      <c r="B53" s="48" t="s">
        <v>152</v>
      </c>
      <c r="C53" s="54">
        <v>9</v>
      </c>
      <c r="D53" s="53" t="s">
        <v>153</v>
      </c>
      <c r="E53" s="55"/>
    </row>
    <row r="54" spans="1:5" ht="24.75" customHeight="1">
      <c r="A54" s="47">
        <v>50</v>
      </c>
      <c r="B54" s="48" t="s">
        <v>154</v>
      </c>
      <c r="C54" s="54">
        <v>3</v>
      </c>
      <c r="D54" s="53" t="s">
        <v>155</v>
      </c>
      <c r="E54" s="55"/>
    </row>
    <row r="55" spans="1:5" ht="24.75" customHeight="1">
      <c r="A55" s="47">
        <v>51</v>
      </c>
      <c r="B55" s="48" t="s">
        <v>156</v>
      </c>
      <c r="C55" s="54">
        <v>55</v>
      </c>
      <c r="D55" s="53" t="s">
        <v>105</v>
      </c>
      <c r="E55" s="55"/>
    </row>
    <row r="56" spans="1:5" ht="24.75" customHeight="1">
      <c r="A56" s="47">
        <v>52</v>
      </c>
      <c r="B56" s="48" t="s">
        <v>157</v>
      </c>
      <c r="C56" s="54">
        <v>50</v>
      </c>
      <c r="D56" s="53" t="s">
        <v>97</v>
      </c>
      <c r="E56" s="55"/>
    </row>
    <row r="57" spans="1:5" ht="24.75" customHeight="1">
      <c r="A57" s="47">
        <v>53</v>
      </c>
      <c r="B57" s="48" t="s">
        <v>158</v>
      </c>
      <c r="C57" s="54">
        <v>9.4088</v>
      </c>
      <c r="D57" s="53" t="s">
        <v>159</v>
      </c>
      <c r="E57" s="55"/>
    </row>
    <row r="58" spans="1:5" ht="24.75" customHeight="1">
      <c r="A58" s="47">
        <v>54</v>
      </c>
      <c r="B58" s="48" t="s">
        <v>160</v>
      </c>
      <c r="C58" s="54">
        <v>15</v>
      </c>
      <c r="D58" s="53" t="s">
        <v>161</v>
      </c>
      <c r="E58" s="55"/>
    </row>
    <row r="59" spans="1:5" ht="24.75" customHeight="1">
      <c r="A59" s="47">
        <v>55</v>
      </c>
      <c r="B59" s="48" t="s">
        <v>162</v>
      </c>
      <c r="C59" s="54">
        <v>20</v>
      </c>
      <c r="D59" s="53" t="s">
        <v>163</v>
      </c>
      <c r="E59" s="55"/>
    </row>
    <row r="60" spans="1:5" ht="24.75" customHeight="1">
      <c r="A60" s="47">
        <v>56</v>
      </c>
      <c r="B60" s="48" t="s">
        <v>164</v>
      </c>
      <c r="C60" s="54">
        <v>20</v>
      </c>
      <c r="D60" s="53" t="s">
        <v>163</v>
      </c>
      <c r="E60" s="55"/>
    </row>
    <row r="61" spans="1:5" ht="24.75" customHeight="1">
      <c r="A61" s="47">
        <v>57</v>
      </c>
      <c r="B61" s="48" t="s">
        <v>165</v>
      </c>
      <c r="C61" s="54">
        <v>50</v>
      </c>
      <c r="D61" s="53" t="s">
        <v>163</v>
      </c>
      <c r="E61" s="55"/>
    </row>
    <row r="62" spans="1:5" ht="24.75" customHeight="1">
      <c r="A62" s="47">
        <v>58</v>
      </c>
      <c r="B62" s="48" t="s">
        <v>166</v>
      </c>
      <c r="C62" s="54">
        <v>3</v>
      </c>
      <c r="D62" s="53" t="s">
        <v>167</v>
      </c>
      <c r="E62" s="55"/>
    </row>
    <row r="63" spans="1:5" ht="24.75" customHeight="1">
      <c r="A63" s="47">
        <v>59</v>
      </c>
      <c r="B63" s="48" t="s">
        <v>168</v>
      </c>
      <c r="C63" s="54">
        <v>10</v>
      </c>
      <c r="D63" s="53" t="s">
        <v>167</v>
      </c>
      <c r="E63" s="55"/>
    </row>
    <row r="64" spans="1:5" ht="24.75" customHeight="1">
      <c r="A64" s="47">
        <v>60</v>
      </c>
      <c r="B64" s="48" t="s">
        <v>169</v>
      </c>
      <c r="C64" s="54">
        <v>10</v>
      </c>
      <c r="D64" s="53" t="s">
        <v>99</v>
      </c>
      <c r="E64" s="55"/>
    </row>
    <row r="65" spans="1:5" ht="24.75" customHeight="1">
      <c r="A65" s="47">
        <v>61</v>
      </c>
      <c r="B65" s="48" t="s">
        <v>170</v>
      </c>
      <c r="C65" s="54">
        <v>40</v>
      </c>
      <c r="D65" s="53" t="s">
        <v>103</v>
      </c>
      <c r="E65" s="55"/>
    </row>
    <row r="66" spans="1:5" ht="24.75" customHeight="1">
      <c r="A66" s="47">
        <v>62</v>
      </c>
      <c r="B66" s="48" t="s">
        <v>171</v>
      </c>
      <c r="C66" s="54">
        <v>20</v>
      </c>
      <c r="D66" s="53" t="s">
        <v>172</v>
      </c>
      <c r="E66" s="55"/>
    </row>
    <row r="67" spans="1:5" ht="24.75" customHeight="1">
      <c r="A67" s="47">
        <v>63</v>
      </c>
      <c r="B67" s="48" t="s">
        <v>173</v>
      </c>
      <c r="C67" s="54">
        <v>5</v>
      </c>
      <c r="D67" s="53" t="s">
        <v>174</v>
      </c>
      <c r="E67" s="55"/>
    </row>
    <row r="68" spans="1:5" ht="24.75" customHeight="1">
      <c r="A68" s="47">
        <v>64</v>
      </c>
      <c r="B68" s="48" t="s">
        <v>175</v>
      </c>
      <c r="C68" s="54">
        <v>48.24</v>
      </c>
      <c r="D68" s="53" t="s">
        <v>176</v>
      </c>
      <c r="E68" s="55"/>
    </row>
    <row r="69" spans="1:5" ht="24.75" customHeight="1">
      <c r="A69" s="47">
        <v>65</v>
      </c>
      <c r="B69" s="48" t="s">
        <v>177</v>
      </c>
      <c r="C69" s="54">
        <v>25</v>
      </c>
      <c r="D69" s="53" t="s">
        <v>178</v>
      </c>
      <c r="E69" s="55"/>
    </row>
    <row r="70" spans="1:5" ht="24.75" customHeight="1">
      <c r="A70" s="47">
        <v>66</v>
      </c>
      <c r="B70" s="48" t="s">
        <v>179</v>
      </c>
      <c r="C70" s="54">
        <v>3</v>
      </c>
      <c r="D70" s="53" t="s">
        <v>180</v>
      </c>
      <c r="E70" s="55"/>
    </row>
    <row r="71" spans="1:5" ht="24.75" customHeight="1">
      <c r="A71" s="47">
        <v>67</v>
      </c>
      <c r="B71" s="48" t="s">
        <v>181</v>
      </c>
      <c r="C71" s="54">
        <v>20</v>
      </c>
      <c r="D71" s="53" t="s">
        <v>182</v>
      </c>
      <c r="E71" s="55"/>
    </row>
    <row r="72" spans="1:5" ht="24.75" customHeight="1">
      <c r="A72" s="47">
        <v>68</v>
      </c>
      <c r="B72" s="48" t="s">
        <v>183</v>
      </c>
      <c r="C72" s="54">
        <v>180</v>
      </c>
      <c r="D72" s="53" t="s">
        <v>184</v>
      </c>
      <c r="E72" s="55"/>
    </row>
    <row r="73" spans="1:5" ht="24.75" customHeight="1">
      <c r="A73" s="47">
        <v>69</v>
      </c>
      <c r="B73" s="48" t="s">
        <v>185</v>
      </c>
      <c r="C73" s="54">
        <v>10</v>
      </c>
      <c r="D73" s="53" t="s">
        <v>186</v>
      </c>
      <c r="E73" s="55"/>
    </row>
    <row r="74" spans="1:5" ht="24.75" customHeight="1">
      <c r="A74" s="47">
        <v>70</v>
      </c>
      <c r="B74" s="48" t="s">
        <v>187</v>
      </c>
      <c r="C74" s="54">
        <v>60</v>
      </c>
      <c r="D74" s="53" t="s">
        <v>107</v>
      </c>
      <c r="E74" s="55"/>
    </row>
    <row r="75" spans="1:5" ht="24.75" customHeight="1">
      <c r="A75" s="47">
        <v>71</v>
      </c>
      <c r="B75" s="48" t="s">
        <v>188</v>
      </c>
      <c r="C75" s="54">
        <v>5</v>
      </c>
      <c r="D75" s="53" t="s">
        <v>189</v>
      </c>
      <c r="E75" s="55"/>
    </row>
    <row r="76" spans="1:5" ht="24.75" customHeight="1">
      <c r="A76" s="47">
        <v>72</v>
      </c>
      <c r="B76" s="48" t="s">
        <v>190</v>
      </c>
      <c r="C76" s="54">
        <v>13.73</v>
      </c>
      <c r="D76" s="53" t="s">
        <v>159</v>
      </c>
      <c r="E76" s="55"/>
    </row>
    <row r="77" spans="1:5" ht="24.75" customHeight="1">
      <c r="A77" s="47">
        <v>73</v>
      </c>
      <c r="B77" s="48" t="s">
        <v>191</v>
      </c>
      <c r="C77" s="54">
        <v>25</v>
      </c>
      <c r="D77" s="53" t="s">
        <v>192</v>
      </c>
      <c r="E77" s="55"/>
    </row>
    <row r="78" spans="1:5" ht="24.75" customHeight="1">
      <c r="A78" s="47">
        <v>74</v>
      </c>
      <c r="B78" s="48" t="s">
        <v>193</v>
      </c>
      <c r="C78" s="54">
        <v>17</v>
      </c>
      <c r="D78" s="53" t="s">
        <v>167</v>
      </c>
      <c r="E78" s="55"/>
    </row>
    <row r="79" spans="1:5" ht="24.75" customHeight="1">
      <c r="A79" s="47">
        <v>75</v>
      </c>
      <c r="B79" s="48" t="s">
        <v>194</v>
      </c>
      <c r="C79" s="54">
        <v>5</v>
      </c>
      <c r="D79" s="53" t="s">
        <v>195</v>
      </c>
      <c r="E79" s="55"/>
    </row>
    <row r="80" spans="1:5" ht="24.75" customHeight="1">
      <c r="A80" s="47">
        <v>76</v>
      </c>
      <c r="B80" s="48" t="s">
        <v>196</v>
      </c>
      <c r="C80" s="54">
        <v>20</v>
      </c>
      <c r="D80" s="53" t="s">
        <v>120</v>
      </c>
      <c r="E80" s="55"/>
    </row>
    <row r="81" spans="1:5" ht="24.75" customHeight="1">
      <c r="A81" s="47">
        <v>77</v>
      </c>
      <c r="B81" s="48" t="s">
        <v>197</v>
      </c>
      <c r="C81" s="54">
        <v>10</v>
      </c>
      <c r="D81" s="53" t="s">
        <v>198</v>
      </c>
      <c r="E81" s="55"/>
    </row>
    <row r="82" spans="1:5" ht="24.75" customHeight="1">
      <c r="A82" s="47">
        <v>78</v>
      </c>
      <c r="B82" s="48" t="s">
        <v>199</v>
      </c>
      <c r="C82" s="54">
        <v>20</v>
      </c>
      <c r="D82" s="53" t="s">
        <v>198</v>
      </c>
      <c r="E82" s="55"/>
    </row>
    <row r="83" spans="1:5" ht="24.75" customHeight="1">
      <c r="A83" s="47">
        <v>79</v>
      </c>
      <c r="B83" s="48" t="s">
        <v>200</v>
      </c>
      <c r="C83" s="54">
        <v>35.31</v>
      </c>
      <c r="D83" s="53" t="s">
        <v>107</v>
      </c>
      <c r="E83" s="55"/>
    </row>
    <row r="84" spans="1:5" ht="24.75" customHeight="1">
      <c r="A84" s="47">
        <v>80</v>
      </c>
      <c r="B84" s="48" t="s">
        <v>201</v>
      </c>
      <c r="C84" s="54">
        <v>10</v>
      </c>
      <c r="D84" s="53" t="s">
        <v>202</v>
      </c>
      <c r="E84" s="55"/>
    </row>
    <row r="85" spans="1:5" ht="24.75" customHeight="1">
      <c r="A85" s="47">
        <v>81</v>
      </c>
      <c r="B85" s="48" t="s">
        <v>203</v>
      </c>
      <c r="C85" s="54">
        <v>10</v>
      </c>
      <c r="D85" s="53" t="s">
        <v>184</v>
      </c>
      <c r="E85" s="55"/>
    </row>
    <row r="86" spans="1:5" ht="24.75" customHeight="1">
      <c r="A86" s="47">
        <v>82</v>
      </c>
      <c r="B86" s="48" t="s">
        <v>204</v>
      </c>
      <c r="C86" s="54">
        <v>15</v>
      </c>
      <c r="D86" s="53" t="s">
        <v>205</v>
      </c>
      <c r="E86" s="55"/>
    </row>
    <row r="87" spans="1:5" ht="24.75" customHeight="1">
      <c r="A87" s="47">
        <v>83</v>
      </c>
      <c r="B87" s="48" t="s">
        <v>206</v>
      </c>
      <c r="C87" s="54">
        <v>5</v>
      </c>
      <c r="D87" s="53" t="s">
        <v>207</v>
      </c>
      <c r="E87" s="55"/>
    </row>
    <row r="88" spans="1:5" ht="24.75" customHeight="1">
      <c r="A88" s="47">
        <v>84</v>
      </c>
      <c r="B88" s="48" t="s">
        <v>208</v>
      </c>
      <c r="C88" s="54">
        <v>34.3</v>
      </c>
      <c r="D88" s="53" t="s">
        <v>163</v>
      </c>
      <c r="E88" s="55"/>
    </row>
    <row r="89" spans="1:5" ht="24.75" customHeight="1">
      <c r="A89" s="47">
        <v>85</v>
      </c>
      <c r="B89" s="48" t="s">
        <v>209</v>
      </c>
      <c r="C89" s="54">
        <v>30</v>
      </c>
      <c r="D89" s="53" t="s">
        <v>132</v>
      </c>
      <c r="E89" s="55"/>
    </row>
    <row r="90" spans="1:5" ht="24.75" customHeight="1">
      <c r="A90" s="47">
        <v>86</v>
      </c>
      <c r="B90" s="48" t="s">
        <v>100</v>
      </c>
      <c r="C90" s="54">
        <v>300</v>
      </c>
      <c r="D90" s="53" t="s">
        <v>101</v>
      </c>
      <c r="E90" s="55"/>
    </row>
    <row r="91" spans="1:5" ht="24.75" customHeight="1">
      <c r="A91" s="47">
        <v>87</v>
      </c>
      <c r="B91" s="48" t="s">
        <v>210</v>
      </c>
      <c r="C91" s="54">
        <v>16</v>
      </c>
      <c r="D91" s="53" t="s">
        <v>161</v>
      </c>
      <c r="E91" s="55"/>
    </row>
    <row r="92" spans="1:5" ht="24.75" customHeight="1">
      <c r="A92" s="47">
        <v>88</v>
      </c>
      <c r="B92" s="48" t="s">
        <v>211</v>
      </c>
      <c r="C92" s="54">
        <v>40</v>
      </c>
      <c r="D92" s="53" t="s">
        <v>151</v>
      </c>
      <c r="E92" s="55"/>
    </row>
    <row r="93" spans="1:5" ht="24.75" customHeight="1">
      <c r="A93" s="47">
        <v>89</v>
      </c>
      <c r="B93" s="48" t="s">
        <v>212</v>
      </c>
      <c r="C93" s="54">
        <v>343.8</v>
      </c>
      <c r="D93" s="53" t="s">
        <v>213</v>
      </c>
      <c r="E93" s="55"/>
    </row>
    <row r="94" spans="1:5" ht="24.75" customHeight="1">
      <c r="A94" s="47">
        <v>90</v>
      </c>
      <c r="B94" s="48" t="s">
        <v>214</v>
      </c>
      <c r="C94" s="54">
        <v>25.0752</v>
      </c>
      <c r="D94" s="53" t="s">
        <v>120</v>
      </c>
      <c r="E94" s="55"/>
    </row>
    <row r="95" spans="1:5" ht="24.75" customHeight="1">
      <c r="A95" s="47">
        <v>91</v>
      </c>
      <c r="B95" s="48" t="s">
        <v>215</v>
      </c>
      <c r="C95" s="54">
        <v>100</v>
      </c>
      <c r="D95" s="53" t="s">
        <v>105</v>
      </c>
      <c r="E95" s="55"/>
    </row>
    <row r="96" spans="1:5" ht="24.75" customHeight="1">
      <c r="A96" s="47">
        <v>92</v>
      </c>
      <c r="B96" s="48" t="s">
        <v>216</v>
      </c>
      <c r="C96" s="54">
        <v>13</v>
      </c>
      <c r="D96" s="53" t="s">
        <v>147</v>
      </c>
      <c r="E96" s="55"/>
    </row>
    <row r="97" spans="1:5" ht="24.75" customHeight="1">
      <c r="A97" s="47">
        <v>93</v>
      </c>
      <c r="B97" s="48" t="s">
        <v>217</v>
      </c>
      <c r="C97" s="54">
        <v>3.48</v>
      </c>
      <c r="D97" s="53" t="s">
        <v>147</v>
      </c>
      <c r="E97" s="55"/>
    </row>
    <row r="98" spans="1:5" ht="24.75" customHeight="1">
      <c r="A98" s="47">
        <v>94</v>
      </c>
      <c r="B98" s="48" t="s">
        <v>218</v>
      </c>
      <c r="C98" s="54">
        <v>13.5</v>
      </c>
      <c r="D98" s="53" t="s">
        <v>147</v>
      </c>
      <c r="E98" s="55"/>
    </row>
    <row r="99" spans="1:5" ht="24.75" customHeight="1">
      <c r="A99" s="47">
        <v>95</v>
      </c>
      <c r="B99" s="48" t="s">
        <v>219</v>
      </c>
      <c r="C99" s="54">
        <v>3.5</v>
      </c>
      <c r="D99" s="53" t="s">
        <v>159</v>
      </c>
      <c r="E99" s="55"/>
    </row>
    <row r="100" spans="1:5" ht="24.75" customHeight="1">
      <c r="A100" s="47">
        <v>96</v>
      </c>
      <c r="B100" s="48" t="s">
        <v>220</v>
      </c>
      <c r="C100" s="54">
        <v>40</v>
      </c>
      <c r="D100" s="53" t="s">
        <v>180</v>
      </c>
      <c r="E100" s="55"/>
    </row>
    <row r="101" spans="1:5" ht="24.75" customHeight="1">
      <c r="A101" s="47">
        <v>97</v>
      </c>
      <c r="B101" s="48" t="s">
        <v>221</v>
      </c>
      <c r="C101" s="54">
        <v>3</v>
      </c>
      <c r="D101" s="53" t="s">
        <v>222</v>
      </c>
      <c r="E101" s="55"/>
    </row>
    <row r="102" spans="1:5" ht="24.75" customHeight="1">
      <c r="A102" s="47">
        <v>98</v>
      </c>
      <c r="B102" s="48" t="s">
        <v>223</v>
      </c>
      <c r="C102" s="54">
        <v>12</v>
      </c>
      <c r="D102" s="53" t="s">
        <v>224</v>
      </c>
      <c r="E102" s="55"/>
    </row>
    <row r="103" spans="1:5" ht="24.75" customHeight="1">
      <c r="A103" s="47">
        <v>99</v>
      </c>
      <c r="B103" s="48" t="s">
        <v>225</v>
      </c>
      <c r="C103" s="54">
        <v>6</v>
      </c>
      <c r="D103" s="53" t="s">
        <v>213</v>
      </c>
      <c r="E103" s="55"/>
    </row>
    <row r="104" spans="1:5" ht="24.75" customHeight="1">
      <c r="A104" s="47">
        <v>100</v>
      </c>
      <c r="B104" s="48" t="s">
        <v>226</v>
      </c>
      <c r="C104" s="54">
        <v>12.36</v>
      </c>
      <c r="D104" s="53" t="s">
        <v>227</v>
      </c>
      <c r="E104" s="55"/>
    </row>
    <row r="105" spans="1:5" ht="24.75" customHeight="1">
      <c r="A105" s="47">
        <v>101</v>
      </c>
      <c r="B105" s="48" t="s">
        <v>228</v>
      </c>
      <c r="C105" s="54">
        <v>3.2</v>
      </c>
      <c r="D105" s="53" t="s">
        <v>229</v>
      </c>
      <c r="E105" s="55"/>
    </row>
    <row r="106" spans="1:5" ht="24.75" customHeight="1">
      <c r="A106" s="47">
        <v>102</v>
      </c>
      <c r="B106" s="48" t="s">
        <v>230</v>
      </c>
      <c r="C106" s="54">
        <v>86.5</v>
      </c>
      <c r="D106" s="53" t="s">
        <v>227</v>
      </c>
      <c r="E106" s="55"/>
    </row>
    <row r="107" spans="1:5" ht="24.75" customHeight="1">
      <c r="A107" s="47">
        <v>103</v>
      </c>
      <c r="B107" s="48" t="s">
        <v>231</v>
      </c>
      <c r="C107" s="54">
        <v>14</v>
      </c>
      <c r="D107" s="53" t="s">
        <v>159</v>
      </c>
      <c r="E107" s="55"/>
    </row>
    <row r="108" spans="1:5" ht="24.75" customHeight="1">
      <c r="A108" s="47">
        <v>104</v>
      </c>
      <c r="B108" s="48" t="s">
        <v>232</v>
      </c>
      <c r="C108" s="54">
        <v>5</v>
      </c>
      <c r="D108" s="53" t="s">
        <v>91</v>
      </c>
      <c r="E108" s="55"/>
    </row>
    <row r="109" spans="1:5" ht="24.75" customHeight="1">
      <c r="A109" s="47">
        <v>105</v>
      </c>
      <c r="B109" s="48" t="s">
        <v>233</v>
      </c>
      <c r="C109" s="54">
        <v>144.5</v>
      </c>
      <c r="D109" s="53" t="s">
        <v>205</v>
      </c>
      <c r="E109" s="55"/>
    </row>
    <row r="110" spans="1:5" ht="24.75" customHeight="1">
      <c r="A110" s="47">
        <v>106</v>
      </c>
      <c r="B110" s="48" t="s">
        <v>234</v>
      </c>
      <c r="C110" s="54">
        <v>15</v>
      </c>
      <c r="D110" s="53" t="s">
        <v>235</v>
      </c>
      <c r="E110" s="55"/>
    </row>
    <row r="111" spans="1:5" ht="24.75" customHeight="1">
      <c r="A111" s="47">
        <v>107</v>
      </c>
      <c r="B111" s="48" t="s">
        <v>236</v>
      </c>
      <c r="C111" s="54">
        <v>4</v>
      </c>
      <c r="D111" s="53" t="s">
        <v>237</v>
      </c>
      <c r="E111" s="55"/>
    </row>
    <row r="112" spans="1:5" ht="24.75" customHeight="1">
      <c r="A112" s="47">
        <v>108</v>
      </c>
      <c r="B112" s="48" t="s">
        <v>238</v>
      </c>
      <c r="C112" s="54">
        <v>7</v>
      </c>
      <c r="D112" s="53" t="s">
        <v>151</v>
      </c>
      <c r="E112" s="55"/>
    </row>
    <row r="113" spans="1:5" ht="24.75" customHeight="1">
      <c r="A113" s="47">
        <v>109</v>
      </c>
      <c r="B113" s="48" t="s">
        <v>239</v>
      </c>
      <c r="C113" s="54">
        <v>14.03</v>
      </c>
      <c r="D113" s="53" t="s">
        <v>159</v>
      </c>
      <c r="E113" s="55"/>
    </row>
    <row r="114" spans="1:5" ht="24.75" customHeight="1">
      <c r="A114" s="47">
        <v>110</v>
      </c>
      <c r="B114" s="48" t="s">
        <v>240</v>
      </c>
      <c r="C114" s="54">
        <v>21</v>
      </c>
      <c r="D114" s="53" t="s">
        <v>122</v>
      </c>
      <c r="E114" s="55"/>
    </row>
    <row r="115" spans="1:5" ht="24.75" customHeight="1">
      <c r="A115" s="47">
        <v>111</v>
      </c>
      <c r="B115" s="48" t="s">
        <v>241</v>
      </c>
      <c r="C115" s="54">
        <v>44.36</v>
      </c>
      <c r="D115" s="53" t="s">
        <v>242</v>
      </c>
      <c r="E115" s="55"/>
    </row>
    <row r="116" spans="1:5" ht="24.75" customHeight="1">
      <c r="A116" s="47">
        <v>112</v>
      </c>
      <c r="B116" s="48" t="s">
        <v>243</v>
      </c>
      <c r="C116" s="54">
        <v>10</v>
      </c>
      <c r="D116" s="53" t="s">
        <v>244</v>
      </c>
      <c r="E116" s="55"/>
    </row>
    <row r="117" spans="1:5" ht="24.75" customHeight="1">
      <c r="A117" s="47">
        <v>113</v>
      </c>
      <c r="B117" s="48" t="s">
        <v>245</v>
      </c>
      <c r="C117" s="54">
        <v>10</v>
      </c>
      <c r="D117" s="53" t="s">
        <v>189</v>
      </c>
      <c r="E117" s="55"/>
    </row>
    <row r="118" spans="1:5" ht="24.75" customHeight="1">
      <c r="A118" s="47">
        <v>114</v>
      </c>
      <c r="B118" s="48" t="s">
        <v>246</v>
      </c>
      <c r="C118" s="54">
        <v>20</v>
      </c>
      <c r="D118" s="53" t="s">
        <v>189</v>
      </c>
      <c r="E118" s="55"/>
    </row>
    <row r="119" spans="1:5" ht="24.75" customHeight="1">
      <c r="A119" s="47">
        <v>115</v>
      </c>
      <c r="B119" s="48" t="s">
        <v>247</v>
      </c>
      <c r="C119" s="54">
        <v>10</v>
      </c>
      <c r="D119" s="53" t="s">
        <v>189</v>
      </c>
      <c r="E119" s="55"/>
    </row>
    <row r="120" spans="1:5" ht="24.75" customHeight="1">
      <c r="A120" s="47">
        <v>116</v>
      </c>
      <c r="B120" s="48" t="s">
        <v>248</v>
      </c>
      <c r="C120" s="54">
        <v>20</v>
      </c>
      <c r="D120" s="53" t="s">
        <v>122</v>
      </c>
      <c r="E120" s="55"/>
    </row>
    <row r="121" spans="1:5" ht="24.75" customHeight="1">
      <c r="A121" s="47">
        <v>117</v>
      </c>
      <c r="B121" s="48" t="s">
        <v>249</v>
      </c>
      <c r="C121" s="54">
        <v>15</v>
      </c>
      <c r="D121" s="53" t="s">
        <v>250</v>
      </c>
      <c r="E121" s="55"/>
    </row>
    <row r="122" spans="1:5" ht="24.75" customHeight="1">
      <c r="A122" s="47">
        <v>118</v>
      </c>
      <c r="B122" s="48" t="s">
        <v>251</v>
      </c>
      <c r="C122" s="54">
        <v>110</v>
      </c>
      <c r="D122" s="53" t="s">
        <v>99</v>
      </c>
      <c r="E122" s="55"/>
    </row>
    <row r="123" spans="1:5" ht="24.75" customHeight="1">
      <c r="A123" s="47">
        <v>119</v>
      </c>
      <c r="B123" s="48" t="s">
        <v>252</v>
      </c>
      <c r="C123" s="54">
        <v>10</v>
      </c>
      <c r="D123" s="53" t="s">
        <v>253</v>
      </c>
      <c r="E123" s="55"/>
    </row>
    <row r="124" spans="1:5" ht="24.75" customHeight="1">
      <c r="A124" s="47">
        <v>120</v>
      </c>
      <c r="B124" s="48" t="s">
        <v>254</v>
      </c>
      <c r="C124" s="54">
        <v>10</v>
      </c>
      <c r="D124" s="53" t="s">
        <v>253</v>
      </c>
      <c r="E124" s="55"/>
    </row>
    <row r="125" spans="1:5" ht="24.75" customHeight="1">
      <c r="A125" s="47">
        <v>121</v>
      </c>
      <c r="B125" s="48" t="s">
        <v>255</v>
      </c>
      <c r="C125" s="54">
        <v>15</v>
      </c>
      <c r="D125" s="53" t="s">
        <v>224</v>
      </c>
      <c r="E125" s="55"/>
    </row>
    <row r="126" spans="1:5" ht="24.75" customHeight="1">
      <c r="A126" s="47">
        <v>122</v>
      </c>
      <c r="B126" s="48" t="s">
        <v>256</v>
      </c>
      <c r="C126" s="54">
        <v>5</v>
      </c>
      <c r="D126" s="53" t="s">
        <v>257</v>
      </c>
      <c r="E126" s="55"/>
    </row>
    <row r="127" spans="1:5" ht="24.75" customHeight="1">
      <c r="A127" s="47">
        <v>123</v>
      </c>
      <c r="B127" s="48" t="s">
        <v>258</v>
      </c>
      <c r="C127" s="54">
        <v>5</v>
      </c>
      <c r="D127" s="53" t="s">
        <v>259</v>
      </c>
      <c r="E127" s="55"/>
    </row>
    <row r="128" spans="1:5" ht="24.75" customHeight="1">
      <c r="A128" s="47">
        <v>124</v>
      </c>
      <c r="B128" s="48" t="s">
        <v>260</v>
      </c>
      <c r="C128" s="54">
        <v>3</v>
      </c>
      <c r="D128" s="53" t="s">
        <v>180</v>
      </c>
      <c r="E128" s="55"/>
    </row>
    <row r="129" spans="1:5" ht="24.75" customHeight="1">
      <c r="A129" s="47">
        <v>125</v>
      </c>
      <c r="B129" s="48" t="s">
        <v>261</v>
      </c>
      <c r="C129" s="54">
        <v>3</v>
      </c>
      <c r="D129" s="53" t="s">
        <v>147</v>
      </c>
      <c r="E129" s="55"/>
    </row>
    <row r="130" spans="1:5" ht="24.75" customHeight="1">
      <c r="A130" s="47">
        <v>126</v>
      </c>
      <c r="B130" s="48" t="s">
        <v>262</v>
      </c>
      <c r="C130" s="54">
        <v>2</v>
      </c>
      <c r="D130" s="53" t="s">
        <v>147</v>
      </c>
      <c r="E130" s="55"/>
    </row>
    <row r="131" spans="1:5" ht="24.75" customHeight="1">
      <c r="A131" s="47">
        <v>127</v>
      </c>
      <c r="B131" s="48" t="s">
        <v>263</v>
      </c>
      <c r="C131" s="54">
        <v>10</v>
      </c>
      <c r="D131" s="53" t="s">
        <v>147</v>
      </c>
      <c r="E131" s="55"/>
    </row>
    <row r="132" spans="1:5" ht="24.75" customHeight="1">
      <c r="A132" s="47">
        <v>128</v>
      </c>
      <c r="B132" s="48" t="s">
        <v>264</v>
      </c>
      <c r="C132" s="54">
        <v>20</v>
      </c>
      <c r="D132" s="53" t="s">
        <v>142</v>
      </c>
      <c r="E132" s="55"/>
    </row>
    <row r="133" spans="1:5" ht="24.75" customHeight="1">
      <c r="A133" s="47">
        <v>129</v>
      </c>
      <c r="B133" s="48" t="s">
        <v>265</v>
      </c>
      <c r="C133" s="54">
        <v>5</v>
      </c>
      <c r="D133" s="53" t="s">
        <v>250</v>
      </c>
      <c r="E133" s="55"/>
    </row>
    <row r="134" spans="1:5" ht="24.75" customHeight="1">
      <c r="A134" s="47">
        <v>130</v>
      </c>
      <c r="B134" s="48" t="s">
        <v>266</v>
      </c>
      <c r="C134" s="54">
        <v>5</v>
      </c>
      <c r="D134" s="53" t="s">
        <v>180</v>
      </c>
      <c r="E134" s="55"/>
    </row>
    <row r="135" spans="1:5" ht="24.75" customHeight="1">
      <c r="A135" s="47">
        <v>131</v>
      </c>
      <c r="B135" s="48" t="s">
        <v>267</v>
      </c>
      <c r="C135" s="54">
        <v>8</v>
      </c>
      <c r="D135" s="53" t="s">
        <v>268</v>
      </c>
      <c r="E135" s="55"/>
    </row>
    <row r="136" spans="1:5" ht="24.75" customHeight="1">
      <c r="A136" s="47">
        <v>132</v>
      </c>
      <c r="B136" s="48" t="s">
        <v>269</v>
      </c>
      <c r="C136" s="54">
        <v>117.3</v>
      </c>
      <c r="D136" s="53" t="s">
        <v>142</v>
      </c>
      <c r="E136" s="55"/>
    </row>
    <row r="137" spans="1:5" ht="24.75" customHeight="1">
      <c r="A137" s="47">
        <v>133</v>
      </c>
      <c r="B137" s="48" t="s">
        <v>270</v>
      </c>
      <c r="C137" s="54">
        <v>30</v>
      </c>
      <c r="D137" s="53" t="s">
        <v>271</v>
      </c>
      <c r="E137" s="55"/>
    </row>
    <row r="138" spans="1:5" ht="24.75" customHeight="1">
      <c r="A138" s="47">
        <v>134</v>
      </c>
      <c r="B138" s="48" t="s">
        <v>272</v>
      </c>
      <c r="C138" s="54">
        <v>20</v>
      </c>
      <c r="D138" s="53" t="s">
        <v>273</v>
      </c>
      <c r="E138" s="55"/>
    </row>
    <row r="139" spans="1:5" ht="24.75" customHeight="1">
      <c r="A139" s="47">
        <v>135</v>
      </c>
      <c r="B139" s="48" t="s">
        <v>274</v>
      </c>
      <c r="C139" s="54">
        <v>23.96</v>
      </c>
      <c r="D139" s="53" t="s">
        <v>275</v>
      </c>
      <c r="E139" s="55"/>
    </row>
    <row r="140" spans="1:5" ht="24.75" customHeight="1">
      <c r="A140" s="47">
        <v>136</v>
      </c>
      <c r="B140" s="48" t="s">
        <v>276</v>
      </c>
      <c r="C140" s="54">
        <v>25</v>
      </c>
      <c r="D140" s="53" t="s">
        <v>91</v>
      </c>
      <c r="E140" s="55"/>
    </row>
    <row r="141" spans="1:5" ht="24.75" customHeight="1">
      <c r="A141" s="47">
        <v>137</v>
      </c>
      <c r="B141" s="48" t="s">
        <v>277</v>
      </c>
      <c r="C141" s="54">
        <v>15</v>
      </c>
      <c r="D141" s="53" t="s">
        <v>149</v>
      </c>
      <c r="E141" s="55"/>
    </row>
    <row r="142" spans="1:5" ht="24.75" customHeight="1">
      <c r="A142" s="47">
        <v>138</v>
      </c>
      <c r="B142" s="48" t="s">
        <v>278</v>
      </c>
      <c r="C142" s="54">
        <v>5</v>
      </c>
      <c r="D142" s="53" t="s">
        <v>198</v>
      </c>
      <c r="E142" s="55"/>
    </row>
    <row r="143" spans="1:5" ht="24.75" customHeight="1">
      <c r="A143" s="47">
        <v>139</v>
      </c>
      <c r="B143" s="48" t="s">
        <v>279</v>
      </c>
      <c r="C143" s="54">
        <v>30</v>
      </c>
      <c r="D143" s="53" t="s">
        <v>122</v>
      </c>
      <c r="E143" s="55"/>
    </row>
    <row r="144" spans="1:5" ht="24.75" customHeight="1">
      <c r="A144" s="47">
        <v>140</v>
      </c>
      <c r="B144" s="48" t="s">
        <v>280</v>
      </c>
      <c r="C144" s="54">
        <v>10</v>
      </c>
      <c r="D144" s="53" t="s">
        <v>189</v>
      </c>
      <c r="E144" s="55"/>
    </row>
    <row r="145" spans="1:5" ht="24.75" customHeight="1">
      <c r="A145" s="47">
        <v>141</v>
      </c>
      <c r="B145" s="48" t="s">
        <v>281</v>
      </c>
      <c r="C145" s="54">
        <v>5</v>
      </c>
      <c r="D145" s="53" t="s">
        <v>207</v>
      </c>
      <c r="E145" s="55"/>
    </row>
    <row r="146" spans="1:5" ht="24.75" customHeight="1">
      <c r="A146" s="47">
        <v>142</v>
      </c>
      <c r="B146" s="48" t="s">
        <v>282</v>
      </c>
      <c r="C146" s="54">
        <v>11.1964</v>
      </c>
      <c r="D146" s="53" t="s">
        <v>107</v>
      </c>
      <c r="E146" s="55"/>
    </row>
    <row r="147" spans="1:5" ht="24.75" customHeight="1">
      <c r="A147" s="47">
        <v>143</v>
      </c>
      <c r="B147" s="48" t="s">
        <v>283</v>
      </c>
      <c r="C147" s="54">
        <v>8</v>
      </c>
      <c r="D147" s="53" t="s">
        <v>182</v>
      </c>
      <c r="E147" s="55"/>
    </row>
    <row r="148" spans="1:5" ht="24.75" customHeight="1">
      <c r="A148" s="47">
        <v>144</v>
      </c>
      <c r="B148" s="48" t="s">
        <v>284</v>
      </c>
      <c r="C148" s="54">
        <v>5</v>
      </c>
      <c r="D148" s="53" t="s">
        <v>155</v>
      </c>
      <c r="E148" s="55"/>
    </row>
    <row r="149" spans="1:5" ht="24.75" customHeight="1">
      <c r="A149" s="47">
        <v>145</v>
      </c>
      <c r="B149" s="48" t="s">
        <v>285</v>
      </c>
      <c r="C149" s="54">
        <v>30</v>
      </c>
      <c r="D149" s="53" t="s">
        <v>184</v>
      </c>
      <c r="E149" s="55"/>
    </row>
    <row r="150" spans="1:5" ht="24.75" customHeight="1">
      <c r="A150" s="47">
        <v>146</v>
      </c>
      <c r="B150" s="48" t="s">
        <v>286</v>
      </c>
      <c r="C150" s="54">
        <v>30</v>
      </c>
      <c r="D150" s="53" t="s">
        <v>287</v>
      </c>
      <c r="E150" s="55"/>
    </row>
    <row r="151" spans="1:5" ht="24.75" customHeight="1">
      <c r="A151" s="47">
        <v>147</v>
      </c>
      <c r="B151" s="48" t="s">
        <v>288</v>
      </c>
      <c r="C151" s="54">
        <v>30</v>
      </c>
      <c r="D151" s="53" t="s">
        <v>65</v>
      </c>
      <c r="E151" s="55"/>
    </row>
    <row r="152" spans="1:5" ht="24.75" customHeight="1">
      <c r="A152" s="47">
        <v>148</v>
      </c>
      <c r="B152" s="48" t="s">
        <v>289</v>
      </c>
      <c r="C152" s="54">
        <v>5</v>
      </c>
      <c r="D152" s="53" t="s">
        <v>290</v>
      </c>
      <c r="E152" s="55"/>
    </row>
    <row r="153" spans="1:5" ht="24.75" customHeight="1">
      <c r="A153" s="47">
        <v>149</v>
      </c>
      <c r="B153" s="48" t="s">
        <v>291</v>
      </c>
      <c r="C153" s="54">
        <v>5</v>
      </c>
      <c r="D153" s="53" t="s">
        <v>195</v>
      </c>
      <c r="E153" s="55"/>
    </row>
    <row r="154" spans="1:5" ht="24.75" customHeight="1">
      <c r="A154" s="47">
        <v>150</v>
      </c>
      <c r="B154" s="48" t="s">
        <v>292</v>
      </c>
      <c r="C154" s="54">
        <v>5</v>
      </c>
      <c r="D154" s="53" t="s">
        <v>132</v>
      </c>
      <c r="E154" s="55"/>
    </row>
    <row r="155" spans="1:5" ht="24.75" customHeight="1">
      <c r="A155" s="47">
        <v>151</v>
      </c>
      <c r="B155" s="48" t="s">
        <v>293</v>
      </c>
      <c r="C155" s="54">
        <v>5</v>
      </c>
      <c r="D155" s="53" t="s">
        <v>294</v>
      </c>
      <c r="E155" s="55"/>
    </row>
    <row r="156" spans="1:5" ht="24.75" customHeight="1">
      <c r="A156" s="47">
        <v>152</v>
      </c>
      <c r="B156" s="48" t="s">
        <v>295</v>
      </c>
      <c r="C156" s="54">
        <v>5</v>
      </c>
      <c r="D156" s="53" t="s">
        <v>296</v>
      </c>
      <c r="E156" s="55"/>
    </row>
    <row r="157" spans="1:5" ht="24.75" customHeight="1">
      <c r="A157" s="47">
        <v>153</v>
      </c>
      <c r="B157" s="48" t="s">
        <v>297</v>
      </c>
      <c r="C157" s="54">
        <v>28</v>
      </c>
      <c r="D157" s="53" t="s">
        <v>151</v>
      </c>
      <c r="E157" s="55"/>
    </row>
    <row r="158" spans="1:5" ht="24.75" customHeight="1">
      <c r="A158" s="47">
        <v>154</v>
      </c>
      <c r="B158" s="48" t="s">
        <v>298</v>
      </c>
      <c r="C158" s="54">
        <v>28</v>
      </c>
      <c r="D158" s="53" t="s">
        <v>250</v>
      </c>
      <c r="E158" s="55"/>
    </row>
    <row r="159" spans="1:5" ht="24.75" customHeight="1">
      <c r="A159" s="47">
        <v>155</v>
      </c>
      <c r="B159" s="48" t="s">
        <v>299</v>
      </c>
      <c r="C159" s="54">
        <v>10</v>
      </c>
      <c r="D159" s="53" t="s">
        <v>300</v>
      </c>
      <c r="E159" s="55"/>
    </row>
    <row r="160" spans="1:5" ht="24.75" customHeight="1">
      <c r="A160" s="47">
        <v>156</v>
      </c>
      <c r="B160" s="48" t="s">
        <v>301</v>
      </c>
      <c r="C160" s="54">
        <v>5.58</v>
      </c>
      <c r="D160" s="53" t="s">
        <v>180</v>
      </c>
      <c r="E160" s="55"/>
    </row>
    <row r="161" spans="1:5" ht="24.75" customHeight="1">
      <c r="A161" s="47">
        <v>157</v>
      </c>
      <c r="B161" s="48" t="s">
        <v>302</v>
      </c>
      <c r="C161" s="54">
        <v>39.4</v>
      </c>
      <c r="D161" s="53" t="s">
        <v>172</v>
      </c>
      <c r="E161" s="55"/>
    </row>
    <row r="162" spans="1:5" ht="24.75" customHeight="1">
      <c r="A162" s="47">
        <v>158</v>
      </c>
      <c r="B162" s="48" t="s">
        <v>303</v>
      </c>
      <c r="C162" s="54">
        <v>1</v>
      </c>
      <c r="D162" s="53" t="s">
        <v>304</v>
      </c>
      <c r="E162" s="55"/>
    </row>
    <row r="163" spans="1:5" ht="24.75" customHeight="1">
      <c r="A163" s="47">
        <v>159</v>
      </c>
      <c r="B163" s="48" t="s">
        <v>305</v>
      </c>
      <c r="C163" s="54">
        <v>150</v>
      </c>
      <c r="D163" s="53" t="s">
        <v>99</v>
      </c>
      <c r="E163" s="55"/>
    </row>
    <row r="164" spans="1:5" ht="24.75" customHeight="1">
      <c r="A164" s="47">
        <v>160</v>
      </c>
      <c r="B164" s="48" t="s">
        <v>306</v>
      </c>
      <c r="C164" s="54">
        <v>27.9697</v>
      </c>
      <c r="D164" s="53" t="s">
        <v>161</v>
      </c>
      <c r="E164" s="55"/>
    </row>
    <row r="165" spans="1:5" ht="24.75" customHeight="1">
      <c r="A165" s="47">
        <v>161</v>
      </c>
      <c r="B165" s="48" t="s">
        <v>307</v>
      </c>
      <c r="C165" s="54">
        <v>5</v>
      </c>
      <c r="D165" s="53" t="s">
        <v>153</v>
      </c>
      <c r="E165" s="55"/>
    </row>
    <row r="166" spans="1:5" ht="24.75" customHeight="1">
      <c r="A166" s="47">
        <v>162</v>
      </c>
      <c r="B166" s="48" t="s">
        <v>308</v>
      </c>
      <c r="C166" s="54">
        <v>2</v>
      </c>
      <c r="D166" s="53" t="s">
        <v>309</v>
      </c>
      <c r="E166" s="55"/>
    </row>
    <row r="167" spans="1:5" ht="24.75" customHeight="1">
      <c r="A167" s="47">
        <v>163</v>
      </c>
      <c r="B167" s="48" t="s">
        <v>310</v>
      </c>
      <c r="C167" s="54">
        <v>50</v>
      </c>
      <c r="D167" s="53" t="s">
        <v>311</v>
      </c>
      <c r="E167" s="55"/>
    </row>
    <row r="168" spans="1:5" ht="24.75" customHeight="1">
      <c r="A168" s="47">
        <v>164</v>
      </c>
      <c r="B168" s="48" t="s">
        <v>312</v>
      </c>
      <c r="C168" s="54">
        <v>20</v>
      </c>
      <c r="D168" s="53" t="s">
        <v>229</v>
      </c>
      <c r="E168" s="55"/>
    </row>
    <row r="169" spans="1:5" ht="24.75" customHeight="1">
      <c r="A169" s="47">
        <v>165</v>
      </c>
      <c r="B169" s="48" t="s">
        <v>313</v>
      </c>
      <c r="C169" s="54">
        <v>10</v>
      </c>
      <c r="D169" s="53" t="s">
        <v>314</v>
      </c>
      <c r="E169" s="55"/>
    </row>
    <row r="170" spans="1:5" ht="24.75" customHeight="1">
      <c r="A170" s="47">
        <v>166</v>
      </c>
      <c r="B170" s="48" t="s">
        <v>315</v>
      </c>
      <c r="C170" s="54">
        <v>8</v>
      </c>
      <c r="D170" s="53" t="s">
        <v>149</v>
      </c>
      <c r="E170" s="55"/>
    </row>
    <row r="171" spans="1:5" ht="24.75" customHeight="1">
      <c r="A171" s="47">
        <v>167</v>
      </c>
      <c r="B171" s="48" t="s">
        <v>316</v>
      </c>
      <c r="C171" s="54">
        <v>20</v>
      </c>
      <c r="D171" s="53" t="s">
        <v>317</v>
      </c>
      <c r="E171" s="55"/>
    </row>
    <row r="172" spans="1:5" ht="24.75" customHeight="1">
      <c r="A172" s="47">
        <v>168</v>
      </c>
      <c r="B172" s="48" t="s">
        <v>318</v>
      </c>
      <c r="C172" s="54">
        <v>2</v>
      </c>
      <c r="D172" s="53" t="s">
        <v>207</v>
      </c>
      <c r="E172" s="55"/>
    </row>
    <row r="173" spans="1:5" ht="24.75" customHeight="1">
      <c r="A173" s="47">
        <v>169</v>
      </c>
      <c r="B173" s="48" t="s">
        <v>319</v>
      </c>
      <c r="C173" s="54">
        <v>20</v>
      </c>
      <c r="D173" s="53" t="s">
        <v>320</v>
      </c>
      <c r="E173" s="55"/>
    </row>
    <row r="174" spans="1:5" ht="24.75" customHeight="1">
      <c r="A174" s="47">
        <v>170</v>
      </c>
      <c r="B174" s="56" t="s">
        <v>321</v>
      </c>
      <c r="C174" s="54">
        <v>30</v>
      </c>
      <c r="D174" s="53" t="s">
        <v>273</v>
      </c>
      <c r="E174" s="55"/>
    </row>
    <row r="175" spans="1:5" ht="24.75" customHeight="1">
      <c r="A175" s="47">
        <v>171</v>
      </c>
      <c r="B175" s="48" t="s">
        <v>322</v>
      </c>
      <c r="C175" s="54">
        <v>37.5</v>
      </c>
      <c r="D175" s="53" t="s">
        <v>213</v>
      </c>
      <c r="E175" s="55"/>
    </row>
    <row r="176" spans="1:5" ht="24.75" customHeight="1">
      <c r="A176" s="47">
        <v>172</v>
      </c>
      <c r="B176" s="48" t="s">
        <v>323</v>
      </c>
      <c r="C176" s="54">
        <v>26.965</v>
      </c>
      <c r="D176" s="53" t="s">
        <v>180</v>
      </c>
      <c r="E176" s="55"/>
    </row>
    <row r="177" spans="1:5" ht="24.75" customHeight="1">
      <c r="A177" s="47">
        <v>173</v>
      </c>
      <c r="B177" s="48" t="s">
        <v>324</v>
      </c>
      <c r="C177" s="54">
        <v>14</v>
      </c>
      <c r="D177" s="53" t="s">
        <v>105</v>
      </c>
      <c r="E177" s="55"/>
    </row>
    <row r="178" spans="1:5" ht="24.75" customHeight="1">
      <c r="A178" s="47">
        <v>174</v>
      </c>
      <c r="B178" s="48" t="s">
        <v>325</v>
      </c>
      <c r="C178" s="54">
        <v>1.224</v>
      </c>
      <c r="D178" s="53" t="s">
        <v>326</v>
      </c>
      <c r="E178" s="55"/>
    </row>
    <row r="179" spans="1:5" ht="24.75" customHeight="1">
      <c r="A179" s="47">
        <v>175</v>
      </c>
      <c r="B179" s="48" t="s">
        <v>327</v>
      </c>
      <c r="C179" s="54">
        <v>15</v>
      </c>
      <c r="D179" s="53" t="s">
        <v>328</v>
      </c>
      <c r="E179" s="55"/>
    </row>
    <row r="180" spans="1:5" ht="24.75" customHeight="1">
      <c r="A180" s="47">
        <v>176</v>
      </c>
      <c r="B180" s="48" t="s">
        <v>329</v>
      </c>
      <c r="C180" s="54">
        <v>30</v>
      </c>
      <c r="D180" s="53" t="s">
        <v>159</v>
      </c>
      <c r="E180" s="55"/>
    </row>
    <row r="181" spans="1:5" ht="24.75" customHeight="1">
      <c r="A181" s="47">
        <v>177</v>
      </c>
      <c r="B181" s="48" t="s">
        <v>330</v>
      </c>
      <c r="C181" s="54">
        <v>16.458</v>
      </c>
      <c r="D181" s="53" t="s">
        <v>317</v>
      </c>
      <c r="E181" s="55"/>
    </row>
    <row r="182" spans="1:5" ht="24.75" customHeight="1">
      <c r="A182" s="47">
        <v>178</v>
      </c>
      <c r="B182" s="48" t="s">
        <v>331</v>
      </c>
      <c r="C182" s="54">
        <v>89</v>
      </c>
      <c r="D182" s="53" t="s">
        <v>65</v>
      </c>
      <c r="E182" s="55"/>
    </row>
    <row r="183" spans="1:5" ht="24.75" customHeight="1">
      <c r="A183" s="47">
        <v>179</v>
      </c>
      <c r="B183" s="48" t="s">
        <v>332</v>
      </c>
      <c r="C183" s="54">
        <v>30</v>
      </c>
      <c r="D183" s="53" t="s">
        <v>113</v>
      </c>
      <c r="E183" s="55"/>
    </row>
    <row r="184" spans="1:5" ht="24.75" customHeight="1">
      <c r="A184" s="47">
        <v>180</v>
      </c>
      <c r="B184" s="48" t="s">
        <v>333</v>
      </c>
      <c r="C184" s="54">
        <v>5.5</v>
      </c>
      <c r="D184" s="53" t="s">
        <v>159</v>
      </c>
      <c r="E184" s="55"/>
    </row>
    <row r="185" spans="1:5" ht="24.75" customHeight="1">
      <c r="A185" s="47">
        <v>181</v>
      </c>
      <c r="B185" s="48" t="s">
        <v>334</v>
      </c>
      <c r="C185" s="54">
        <v>4</v>
      </c>
      <c r="D185" s="53" t="s">
        <v>159</v>
      </c>
      <c r="E185" s="55"/>
    </row>
    <row r="186" spans="1:5" ht="24.75" customHeight="1">
      <c r="A186" s="47">
        <v>182</v>
      </c>
      <c r="B186" s="48" t="s">
        <v>335</v>
      </c>
      <c r="C186" s="54">
        <v>8</v>
      </c>
      <c r="D186" s="53" t="s">
        <v>128</v>
      </c>
      <c r="E186" s="55"/>
    </row>
    <row r="187" spans="1:5" ht="24.75" customHeight="1">
      <c r="A187" s="47">
        <v>183</v>
      </c>
      <c r="B187" s="48" t="s">
        <v>336</v>
      </c>
      <c r="C187" s="54">
        <v>20</v>
      </c>
      <c r="D187" s="53" t="s">
        <v>337</v>
      </c>
      <c r="E187" s="55"/>
    </row>
    <row r="188" spans="1:5" ht="24.75" customHeight="1">
      <c r="A188" s="47">
        <v>184</v>
      </c>
      <c r="B188" s="48" t="s">
        <v>338</v>
      </c>
      <c r="C188" s="54">
        <v>5</v>
      </c>
      <c r="D188" s="53" t="s">
        <v>189</v>
      </c>
      <c r="E188" s="55"/>
    </row>
    <row r="189" spans="1:5" ht="24.75" customHeight="1">
      <c r="A189" s="47">
        <v>185</v>
      </c>
      <c r="B189" s="48" t="s">
        <v>339</v>
      </c>
      <c r="C189" s="54">
        <v>10</v>
      </c>
      <c r="D189" s="53" t="s">
        <v>340</v>
      </c>
      <c r="E189" s="55"/>
    </row>
    <row r="190" spans="1:5" ht="24.75" customHeight="1">
      <c r="A190" s="47">
        <v>186</v>
      </c>
      <c r="B190" s="48" t="s">
        <v>341</v>
      </c>
      <c r="C190" s="54">
        <v>10</v>
      </c>
      <c r="D190" s="53" t="s">
        <v>213</v>
      </c>
      <c r="E190" s="55"/>
    </row>
    <row r="191" spans="1:5" ht="24.75" customHeight="1">
      <c r="A191" s="47">
        <v>187</v>
      </c>
      <c r="B191" s="48" t="s">
        <v>342</v>
      </c>
      <c r="C191" s="54">
        <v>13</v>
      </c>
      <c r="D191" s="53" t="s">
        <v>229</v>
      </c>
      <c r="E191" s="55"/>
    </row>
    <row r="192" spans="1:5" ht="24.75" customHeight="1">
      <c r="A192" s="47">
        <v>188</v>
      </c>
      <c r="B192" s="48" t="s">
        <v>343</v>
      </c>
      <c r="C192" s="54">
        <v>15.6</v>
      </c>
      <c r="D192" s="53" t="s">
        <v>344</v>
      </c>
      <c r="E192" s="55"/>
    </row>
    <row r="193" spans="1:5" ht="24.75" customHeight="1">
      <c r="A193" s="47">
        <v>189</v>
      </c>
      <c r="B193" s="48" t="s">
        <v>345</v>
      </c>
      <c r="C193" s="54">
        <v>5</v>
      </c>
      <c r="D193" s="53" t="s">
        <v>229</v>
      </c>
      <c r="E193" s="55"/>
    </row>
    <row r="194" spans="1:5" ht="24.75" customHeight="1">
      <c r="A194" s="47">
        <v>190</v>
      </c>
      <c r="B194" s="48" t="s">
        <v>346</v>
      </c>
      <c r="C194" s="54">
        <v>17.196</v>
      </c>
      <c r="D194" s="53" t="s">
        <v>105</v>
      </c>
      <c r="E194" s="55"/>
    </row>
    <row r="195" spans="1:5" ht="24.75" customHeight="1">
      <c r="A195" s="47">
        <v>191</v>
      </c>
      <c r="B195" s="48" t="s">
        <v>347</v>
      </c>
      <c r="C195" s="54">
        <v>86</v>
      </c>
      <c r="D195" s="53" t="s">
        <v>65</v>
      </c>
      <c r="E195" s="55"/>
    </row>
    <row r="196" spans="1:5" ht="24.75" customHeight="1">
      <c r="A196" s="47">
        <v>192</v>
      </c>
      <c r="B196" s="48" t="s">
        <v>348</v>
      </c>
      <c r="C196" s="54">
        <v>15</v>
      </c>
      <c r="D196" s="53" t="s">
        <v>349</v>
      </c>
      <c r="E196" s="55"/>
    </row>
    <row r="197" spans="1:5" ht="24.75" customHeight="1">
      <c r="A197" s="47">
        <v>193</v>
      </c>
      <c r="B197" s="48" t="s">
        <v>350</v>
      </c>
      <c r="C197" s="54">
        <v>22.8</v>
      </c>
      <c r="D197" s="53" t="s">
        <v>314</v>
      </c>
      <c r="E197" s="55"/>
    </row>
    <row r="198" spans="1:5" ht="24.75" customHeight="1">
      <c r="A198" s="47">
        <v>194</v>
      </c>
      <c r="B198" s="48" t="s">
        <v>351</v>
      </c>
      <c r="C198" s="54">
        <v>36.79</v>
      </c>
      <c r="D198" s="53" t="s">
        <v>352</v>
      </c>
      <c r="E198" s="55"/>
    </row>
    <row r="199" spans="1:5" ht="24.75" customHeight="1">
      <c r="A199" s="47">
        <v>195</v>
      </c>
      <c r="B199" s="48" t="s">
        <v>353</v>
      </c>
      <c r="C199" s="54">
        <v>20</v>
      </c>
      <c r="D199" s="53" t="s">
        <v>354</v>
      </c>
      <c r="E199" s="55"/>
    </row>
    <row r="200" spans="1:5" ht="24.75" customHeight="1">
      <c r="A200" s="47">
        <v>196</v>
      </c>
      <c r="B200" s="48" t="s">
        <v>355</v>
      </c>
      <c r="C200" s="54">
        <v>15</v>
      </c>
      <c r="D200" s="53" t="s">
        <v>182</v>
      </c>
      <c r="E200" s="55"/>
    </row>
    <row r="201" spans="1:5" ht="24.75" customHeight="1">
      <c r="A201" s="47">
        <v>197</v>
      </c>
      <c r="B201" s="48" t="s">
        <v>356</v>
      </c>
      <c r="C201" s="54">
        <v>27.2</v>
      </c>
      <c r="D201" s="53" t="s">
        <v>328</v>
      </c>
      <c r="E201" s="55"/>
    </row>
    <row r="202" spans="1:5" ht="24.75" customHeight="1">
      <c r="A202" s="47">
        <v>198</v>
      </c>
      <c r="B202" s="48" t="s">
        <v>357</v>
      </c>
      <c r="C202" s="54">
        <v>5</v>
      </c>
      <c r="D202" s="53" t="s">
        <v>328</v>
      </c>
      <c r="E202" s="55"/>
    </row>
    <row r="203" spans="1:5" ht="24.75" customHeight="1">
      <c r="A203" s="47">
        <v>199</v>
      </c>
      <c r="B203" s="48" t="s">
        <v>358</v>
      </c>
      <c r="C203" s="54">
        <v>23.038</v>
      </c>
      <c r="D203" s="53" t="s">
        <v>105</v>
      </c>
      <c r="E203" s="55"/>
    </row>
    <row r="204" spans="1:5" ht="24.75" customHeight="1">
      <c r="A204" s="47">
        <v>200</v>
      </c>
      <c r="B204" s="48" t="s">
        <v>359</v>
      </c>
      <c r="C204" s="54">
        <v>10</v>
      </c>
      <c r="D204" s="53" t="s">
        <v>360</v>
      </c>
      <c r="E204" s="55"/>
    </row>
    <row r="205" spans="1:5" ht="24.75" customHeight="1">
      <c r="A205" s="47">
        <v>201</v>
      </c>
      <c r="B205" s="48" t="s">
        <v>361</v>
      </c>
      <c r="C205" s="54">
        <v>30</v>
      </c>
      <c r="D205" s="53" t="s">
        <v>101</v>
      </c>
      <c r="E205" s="55"/>
    </row>
  </sheetData>
  <sheetProtection/>
  <mergeCells count="2">
    <mergeCell ref="A1:B1"/>
    <mergeCell ref="A2:E2"/>
  </mergeCells>
  <printOptions horizontalCentered="1"/>
  <pageMargins left="0.66875" right="0.275" top="0.9840277777777777" bottom="0.9840277777777777"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5"/>
  <sheetViews>
    <sheetView tabSelected="1" workbookViewId="0" topLeftCell="A1">
      <selection activeCell="F9" sqref="F9"/>
    </sheetView>
  </sheetViews>
  <sheetFormatPr defaultColWidth="8.875" defaultRowHeight="14.25"/>
  <cols>
    <col min="1" max="1" width="25.75390625" style="2" customWidth="1"/>
    <col min="2" max="2" width="2.25390625" style="2" hidden="1" customWidth="1"/>
    <col min="3" max="4" width="11.125" style="2" customWidth="1"/>
    <col min="5" max="5" width="9.375" style="2" customWidth="1"/>
    <col min="6" max="6" width="25.75390625" style="3" customWidth="1"/>
    <col min="7" max="7" width="11.375" style="2" customWidth="1"/>
    <col min="8" max="8" width="11.50390625" style="2" customWidth="1"/>
    <col min="9" max="9" width="11.875" style="2" customWidth="1"/>
    <col min="10" max="10" width="9.375" style="2" customWidth="1"/>
    <col min="11" max="16384" width="8.875" style="2" customWidth="1"/>
  </cols>
  <sheetData>
    <row r="1" ht="24" customHeight="1">
      <c r="A1" s="4" t="s">
        <v>362</v>
      </c>
    </row>
    <row r="2" spans="1:9" ht="30.75" customHeight="1">
      <c r="A2" s="5" t="s">
        <v>363</v>
      </c>
      <c r="B2" s="5"/>
      <c r="C2" s="5"/>
      <c r="D2" s="5"/>
      <c r="E2" s="5"/>
      <c r="F2" s="5"/>
      <c r="G2" s="5"/>
      <c r="H2" s="5"/>
      <c r="I2" s="5"/>
    </row>
    <row r="3" spans="8:9" ht="18.75" customHeight="1">
      <c r="H3" s="6"/>
      <c r="I3" s="35" t="s">
        <v>364</v>
      </c>
    </row>
    <row r="4" spans="1:9" s="1" customFormat="1" ht="28.5" customHeight="1">
      <c r="A4" s="7" t="s">
        <v>35</v>
      </c>
      <c r="B4" s="7" t="s">
        <v>365</v>
      </c>
      <c r="C4" s="8" t="s">
        <v>36</v>
      </c>
      <c r="D4" s="8" t="s">
        <v>37</v>
      </c>
      <c r="E4" s="8" t="s">
        <v>38</v>
      </c>
      <c r="F4" s="7" t="s">
        <v>39</v>
      </c>
      <c r="G4" s="8" t="s">
        <v>36</v>
      </c>
      <c r="H4" s="8" t="s">
        <v>37</v>
      </c>
      <c r="I4" s="8" t="s">
        <v>38</v>
      </c>
    </row>
    <row r="5" spans="1:9" ht="28.5" customHeight="1">
      <c r="A5" s="9" t="s">
        <v>42</v>
      </c>
      <c r="B5" s="10">
        <f>SUM(B6:B11)</f>
        <v>43800</v>
      </c>
      <c r="C5" s="11">
        <f>SUM(C6:C9)</f>
        <v>140190</v>
      </c>
      <c r="D5" s="11">
        <f>SUM(D6:D9)</f>
        <v>-5614</v>
      </c>
      <c r="E5" s="11">
        <f>SUM(E6:E9)</f>
        <v>134576</v>
      </c>
      <c r="F5" s="12" t="s">
        <v>366</v>
      </c>
      <c r="G5" s="13">
        <f>G6+G10</f>
        <v>140325</v>
      </c>
      <c r="H5" s="13">
        <f aca="true" t="shared" si="0" ref="H5:H13">SUM(I5-G5)</f>
        <v>11223</v>
      </c>
      <c r="I5" s="13">
        <f>I6+I10</f>
        <v>151548</v>
      </c>
    </row>
    <row r="6" spans="1:9" ht="28.5" customHeight="1">
      <c r="A6" s="14" t="s">
        <v>367</v>
      </c>
      <c r="B6" s="15">
        <v>21399</v>
      </c>
      <c r="C6" s="11">
        <v>100000</v>
      </c>
      <c r="D6" s="11">
        <f>SUM(E6-C6)</f>
        <v>19875</v>
      </c>
      <c r="E6" s="16">
        <v>119875</v>
      </c>
      <c r="F6" s="17" t="s">
        <v>368</v>
      </c>
      <c r="G6" s="13">
        <f>SUM(G7:G9)</f>
        <v>90325</v>
      </c>
      <c r="H6" s="13">
        <f t="shared" si="0"/>
        <v>-7477</v>
      </c>
      <c r="I6" s="13">
        <f>SUM(I7:I9)</f>
        <v>82848</v>
      </c>
    </row>
    <row r="7" spans="1:9" ht="28.5" customHeight="1">
      <c r="A7" s="14" t="s">
        <v>369</v>
      </c>
      <c r="B7" s="15"/>
      <c r="C7" s="11">
        <v>340</v>
      </c>
      <c r="D7" s="11">
        <f aca="true" t="shared" si="1" ref="D7:D15">SUM(E7-C7)</f>
        <v>59</v>
      </c>
      <c r="E7" s="16">
        <v>399</v>
      </c>
      <c r="F7" s="18" t="s">
        <v>370</v>
      </c>
      <c r="G7" s="13">
        <v>68370</v>
      </c>
      <c r="H7" s="13">
        <f t="shared" si="0"/>
        <v>-16363</v>
      </c>
      <c r="I7" s="36">
        <v>52007</v>
      </c>
    </row>
    <row r="8" spans="1:9" ht="28.5" customHeight="1">
      <c r="A8" s="19" t="s">
        <v>371</v>
      </c>
      <c r="B8" s="20"/>
      <c r="C8" s="20">
        <v>1500</v>
      </c>
      <c r="D8" s="11">
        <f t="shared" si="1"/>
        <v>-398</v>
      </c>
      <c r="E8" s="16">
        <v>1102</v>
      </c>
      <c r="F8" s="18" t="s">
        <v>372</v>
      </c>
      <c r="G8" s="13">
        <v>1955</v>
      </c>
      <c r="H8" s="13">
        <f t="shared" si="0"/>
        <v>86</v>
      </c>
      <c r="I8" s="37">
        <v>2041</v>
      </c>
    </row>
    <row r="9" spans="1:9" ht="28.5" customHeight="1">
      <c r="A9" s="14" t="s">
        <v>373</v>
      </c>
      <c r="B9" s="21"/>
      <c r="C9" s="22">
        <v>38350</v>
      </c>
      <c r="D9" s="11">
        <f t="shared" si="1"/>
        <v>-25150</v>
      </c>
      <c r="E9" s="23">
        <v>13200</v>
      </c>
      <c r="F9" s="24" t="s">
        <v>51</v>
      </c>
      <c r="G9" s="20">
        <v>20000</v>
      </c>
      <c r="H9" s="13">
        <f t="shared" si="0"/>
        <v>8800</v>
      </c>
      <c r="I9" s="20">
        <v>28800</v>
      </c>
    </row>
    <row r="10" spans="1:9" ht="28.5" customHeight="1">
      <c r="A10" s="25" t="s">
        <v>374</v>
      </c>
      <c r="B10" s="26">
        <v>13166</v>
      </c>
      <c r="C10" s="27">
        <v>0</v>
      </c>
      <c r="D10" s="11">
        <f t="shared" si="1"/>
        <v>0</v>
      </c>
      <c r="E10" s="11"/>
      <c r="F10" s="17" t="s">
        <v>375</v>
      </c>
      <c r="G10" s="13">
        <v>50000</v>
      </c>
      <c r="H10" s="13">
        <f t="shared" si="0"/>
        <v>18700</v>
      </c>
      <c r="I10" s="20">
        <v>68700</v>
      </c>
    </row>
    <row r="11" spans="1:9" ht="28.5" customHeight="1">
      <c r="A11" s="25" t="s">
        <v>376</v>
      </c>
      <c r="B11" s="26">
        <v>9235</v>
      </c>
      <c r="C11" s="27">
        <v>0</v>
      </c>
      <c r="D11" s="11">
        <v>0</v>
      </c>
      <c r="E11" s="11">
        <v>0</v>
      </c>
      <c r="F11" s="17" t="s">
        <v>377</v>
      </c>
      <c r="G11" s="13">
        <v>4229</v>
      </c>
      <c r="H11" s="13">
        <f t="shared" si="0"/>
        <v>751</v>
      </c>
      <c r="I11" s="20">
        <v>4980</v>
      </c>
    </row>
    <row r="12" spans="1:9" ht="28.5" customHeight="1">
      <c r="A12" s="28" t="s">
        <v>378</v>
      </c>
      <c r="B12" s="29"/>
      <c r="C12" s="21">
        <v>50000</v>
      </c>
      <c r="D12" s="11">
        <f t="shared" si="1"/>
        <v>18700</v>
      </c>
      <c r="E12" s="11">
        <v>68700</v>
      </c>
      <c r="F12" s="17" t="s">
        <v>379</v>
      </c>
      <c r="G12" s="13">
        <v>40</v>
      </c>
      <c r="H12" s="13">
        <f t="shared" si="0"/>
        <v>0</v>
      </c>
      <c r="I12" s="20">
        <v>40</v>
      </c>
    </row>
    <row r="13" spans="1:9" ht="28.5" customHeight="1">
      <c r="A13" s="25"/>
      <c r="B13" s="26"/>
      <c r="C13" s="27"/>
      <c r="D13" s="11">
        <f t="shared" si="1"/>
        <v>0</v>
      </c>
      <c r="E13" s="11"/>
      <c r="F13" s="30" t="s">
        <v>380</v>
      </c>
      <c r="G13" s="31">
        <v>45596</v>
      </c>
      <c r="H13" s="13">
        <f t="shared" si="0"/>
        <v>850</v>
      </c>
      <c r="I13" s="31">
        <v>46446</v>
      </c>
    </row>
    <row r="14" spans="1:9" ht="28.5" customHeight="1">
      <c r="A14" s="28"/>
      <c r="B14" s="29"/>
      <c r="C14" s="21"/>
      <c r="D14" s="11">
        <f t="shared" si="1"/>
        <v>0</v>
      </c>
      <c r="E14" s="11"/>
      <c r="F14" s="7" t="s">
        <v>53</v>
      </c>
      <c r="G14" s="32">
        <f>G5+G11+G12+G13</f>
        <v>190190</v>
      </c>
      <c r="H14" s="32">
        <f>H5+H11+H12+H13</f>
        <v>12824</v>
      </c>
      <c r="I14" s="32">
        <f>I5+I11+I12+I13</f>
        <v>203014</v>
      </c>
    </row>
    <row r="15" spans="1:9" ht="30.75" customHeight="1">
      <c r="A15" s="7" t="s">
        <v>54</v>
      </c>
      <c r="B15" s="33">
        <f>SUM(B6:B12)</f>
        <v>43800</v>
      </c>
      <c r="C15" s="27">
        <f>SUM(C5+C10+C11+C12)</f>
        <v>190190</v>
      </c>
      <c r="D15" s="11">
        <f t="shared" si="1"/>
        <v>13086</v>
      </c>
      <c r="E15" s="27">
        <f>SUM(E5+E10+E11+E12)</f>
        <v>203276</v>
      </c>
      <c r="F15" s="34" t="s">
        <v>381</v>
      </c>
      <c r="G15" s="20">
        <v>0</v>
      </c>
      <c r="H15" s="20"/>
      <c r="I15" s="20">
        <f>SUM(E15-I14)</f>
        <v>262</v>
      </c>
    </row>
    <row r="16" ht="22.5" customHeight="1"/>
    <row r="17" ht="21.75" customHeight="1"/>
    <row r="18" ht="21.75" customHeight="1"/>
    <row r="19" ht="18" customHeight="1"/>
  </sheetData>
  <sheetProtection/>
  <mergeCells count="1">
    <mergeCell ref="A2:I2"/>
  </mergeCells>
  <printOptions horizontalCentered="1"/>
  <pageMargins left="0.7479166666666667" right="0.7479166666666667" top="0.7479166666666667" bottom="0.98402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2022-10-28T05:42:03Z</cp:lastPrinted>
  <dcterms:created xsi:type="dcterms:W3CDTF">2015-07-04T05:12:13Z</dcterms:created>
  <dcterms:modified xsi:type="dcterms:W3CDTF">2022-11-11T08:18:45Z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3E58C27FE1C94328957E412BEB62AC3B</vt:lpwstr>
  </property>
</Properties>
</file>